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AMMINISTRAZIONE TRASPARENTE\BILANCI\"/>
    </mc:Choice>
  </mc:AlternateContent>
  <xr:revisionPtr revIDLastSave="0" documentId="8_{6FDFAC25-861F-4E79-A93F-A339AEF56E51}" xr6:coauthVersionLast="46" xr6:coauthVersionMax="46" xr10:uidLastSave="{00000000-0000-0000-0000-000000000000}"/>
  <bookViews>
    <workbookView xWindow="-120" yWindow="-120" windowWidth="19440" windowHeight="15000" xr2:uid="{2FDD3169-4B82-4EBE-9825-D0542CDB843E}"/>
  </bookViews>
  <sheets>
    <sheet name="Pluriennale 21-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'Pluriennale 21-23'!$A$1:$G$129</definedName>
    <definedName name="ente_erogatore" localSheetId="0">'[1]budget per finanziatore'!$A$2:$A$5</definedName>
    <definedName name="ente_erogatore">'[2]budget per finanziatore'!$A$2:$A$5</definedName>
    <definedName name="tipo_progetti" localSheetId="0">[1]FOGLIO1!$C$3:$C$6</definedName>
    <definedName name="tipo_progetti">[2]FOGLIO1!$C$3:$C$6</definedName>
    <definedName name="Trasferimenti_correnti_da_Amministrazioni_pubbliche">'[3]A1-2,8%'!$N$6:$N$22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  <c r="G57" i="1"/>
  <c r="G53" i="1"/>
  <c r="F55" i="1"/>
  <c r="G55" i="1" s="1"/>
  <c r="F54" i="1"/>
  <c r="F52" i="1" s="1"/>
  <c r="F53" i="1"/>
  <c r="E55" i="1"/>
  <c r="E54" i="1"/>
  <c r="E53" i="1"/>
  <c r="G54" i="1" l="1"/>
  <c r="G52" i="1" s="1"/>
  <c r="E121" i="1"/>
  <c r="E92" i="1"/>
  <c r="E89" i="1"/>
  <c r="E86" i="1" s="1"/>
  <c r="E99" i="1" s="1"/>
  <c r="E76" i="1"/>
  <c r="E75" i="1"/>
  <c r="F75" i="1" s="1"/>
  <c r="G75" i="1" s="1"/>
  <c r="G59" i="1"/>
  <c r="F59" i="1"/>
  <c r="E59" i="1"/>
  <c r="F50" i="1"/>
  <c r="G50" i="1" s="1"/>
  <c r="E50" i="1"/>
  <c r="E48" i="1"/>
  <c r="F48" i="1" s="1"/>
  <c r="G48" i="1" s="1"/>
  <c r="E47" i="1"/>
  <c r="F47" i="1" s="1"/>
  <c r="G47" i="1" s="1"/>
  <c r="E46" i="1"/>
  <c r="F46" i="1" s="1"/>
  <c r="G46" i="1" s="1"/>
  <c r="G45" i="1"/>
  <c r="F45" i="1"/>
  <c r="E45" i="1"/>
  <c r="E43" i="1" s="1"/>
  <c r="G35" i="1"/>
  <c r="G33" i="1" s="1"/>
  <c r="F35" i="1"/>
  <c r="F33" i="1" s="1"/>
  <c r="E35" i="1"/>
  <c r="E33" i="1" s="1"/>
  <c r="G25" i="1"/>
  <c r="F25" i="1"/>
  <c r="E25" i="1"/>
  <c r="G21" i="1"/>
  <c r="F21" i="1"/>
  <c r="E21" i="1"/>
  <c r="G19" i="1"/>
  <c r="F19" i="1"/>
  <c r="E19" i="1"/>
  <c r="G18" i="1"/>
  <c r="F18" i="1"/>
  <c r="E18" i="1"/>
  <c r="G17" i="1"/>
  <c r="F17" i="1"/>
  <c r="E17" i="1"/>
  <c r="G16" i="1"/>
  <c r="F16" i="1"/>
  <c r="E16" i="1"/>
  <c r="G14" i="1" l="1"/>
  <c r="G37" i="1" s="1"/>
  <c r="E74" i="1"/>
  <c r="E78" i="1" s="1"/>
  <c r="E14" i="1"/>
  <c r="E37" i="1" s="1"/>
  <c r="F14" i="1"/>
  <c r="F37" i="1"/>
  <c r="G43" i="1"/>
  <c r="F43" i="1"/>
  <c r="F76" i="1"/>
  <c r="E80" i="1" l="1"/>
  <c r="E123" i="1" s="1"/>
  <c r="E127" i="1" s="1"/>
  <c r="F74" i="1"/>
  <c r="F78" i="1" s="1"/>
  <c r="G76" i="1"/>
  <c r="G74" i="1" s="1"/>
  <c r="G78" i="1" s="1"/>
  <c r="G80" i="1"/>
  <c r="G123" i="1" s="1"/>
  <c r="G127" i="1" s="1"/>
  <c r="F80" i="1"/>
  <c r="F123" i="1" s="1"/>
  <c r="F127" i="1" s="1"/>
</calcChain>
</file>

<file path=xl/sharedStrings.xml><?xml version="1.0" encoding="utf-8"?>
<sst xmlns="http://schemas.openxmlformats.org/spreadsheetml/2006/main" count="142" uniqueCount="106">
  <si>
    <t>A</t>
  </si>
  <si>
    <t>VALORE DELLA PRODUZIONE</t>
  </si>
  <si>
    <t>IMPORTI</t>
  </si>
  <si>
    <t>Budget annuale 2021</t>
  </si>
  <si>
    <t>Budget annuale 2022</t>
  </si>
  <si>
    <t>Budget annuale 2023</t>
  </si>
  <si>
    <t>RICAVI E PROVENTI PER L'ATTIVITA' ISTITUZIONALE</t>
  </si>
  <si>
    <t>a</t>
  </si>
  <si>
    <t>Contributo ordinario dello Stato</t>
  </si>
  <si>
    <t>b</t>
  </si>
  <si>
    <t>Corrispettivi da contratto di servizio</t>
  </si>
  <si>
    <t>b.1</t>
  </si>
  <si>
    <t>con lo Stato</t>
  </si>
  <si>
    <t>b.2</t>
  </si>
  <si>
    <t>con le Regioni</t>
  </si>
  <si>
    <t>b.3</t>
  </si>
  <si>
    <t>con altri enti pubblici</t>
  </si>
  <si>
    <t>b.4</t>
  </si>
  <si>
    <t>con l'Unione Europea</t>
  </si>
  <si>
    <t>c</t>
  </si>
  <si>
    <t>Contributi in conto esercizio</t>
  </si>
  <si>
    <t>c.1</t>
  </si>
  <si>
    <t xml:space="preserve">contributi dallo Stato </t>
  </si>
  <si>
    <t>c.2</t>
  </si>
  <si>
    <t>contributi da Regione</t>
  </si>
  <si>
    <t>c.3</t>
  </si>
  <si>
    <t>contributi da altri enti pubblici</t>
  </si>
  <si>
    <t>c.4</t>
  </si>
  <si>
    <t>contributi dall'Unione Europea</t>
  </si>
  <si>
    <t>d</t>
  </si>
  <si>
    <t>contributi da privati</t>
  </si>
  <si>
    <t>e</t>
  </si>
  <si>
    <t xml:space="preserve">proventi fiscali e parafiscali </t>
  </si>
  <si>
    <t>f</t>
  </si>
  <si>
    <t>ricavi per cessioni di prodotti e prestazioni di servizi</t>
  </si>
  <si>
    <t>VARIAZIONE DELLE RIMANENZE DEI PRODOTTI IN CORSO DI LAVORAZIONE, SEMILAVORATI E FINITI</t>
  </si>
  <si>
    <t>VARIAZIONI DEI LAVORI IN CORSO SU ORDINAZIONE</t>
  </si>
  <si>
    <t xml:space="preserve">INCREMENTO DI IMMOBILI PER LAVORI INTERNI </t>
  </si>
  <si>
    <t>ALTRI RICAVI E PROVENTI</t>
  </si>
  <si>
    <t>quota contributi in conto capitale imputata all'esercizio</t>
  </si>
  <si>
    <t>altri ricavi e proventi</t>
  </si>
  <si>
    <t>TOTALE VALORE DELLA PRODUZIONE (A)</t>
  </si>
  <si>
    <t>B</t>
  </si>
  <si>
    <t>COSTI DELLA PRODUZIONE</t>
  </si>
  <si>
    <t xml:space="preserve">PER MATERIE PRIME, SUSSIDIARIE, DI CONSUMO E DI MERCI </t>
  </si>
  <si>
    <t>PER SERVIZI</t>
  </si>
  <si>
    <t>erogazione di servizi istituzionali</t>
  </si>
  <si>
    <t>acquisizione di servizi</t>
  </si>
  <si>
    <t xml:space="preserve">consulenze , collaborazioni , altre prestazioni lavoro </t>
  </si>
  <si>
    <t>compensi ad organi di amministrazione e di controllo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</si>
  <si>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</si>
  <si>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</si>
  <si>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</si>
  <si>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</si>
  <si>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</si>
  <si>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</si>
  <si>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</si>
  <si>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</si>
  <si>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</si>
  <si>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</si>
  <si>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</si>
  <si>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svalutazioni dei crediti compresi nell'attivo circolante e delle disponibilità liquide</t>
  </si>
  <si>
    <t xml:space="preserve">VARIAZIONE DELLE RIMANENZE DI MATERIE PRIME, SUSSIDIARIE , DI CONSUMO E MERCI </t>
  </si>
  <si>
    <t xml:space="preserve">ACCANTONAMENTO PER RISCHI </t>
  </si>
  <si>
    <t>ALTRI ACCANTONAMENTI</t>
  </si>
  <si>
    <t>ONERI DIVERSI DI GESTIONE</t>
  </si>
  <si>
    <t>oneri per provvedimenti di contenimento della spesa pubblica</t>
  </si>
  <si>
    <t>altri oneri diversi di gestione</t>
  </si>
  <si>
    <t>TOTALE COSTI (B)</t>
  </si>
  <si>
    <t>DIFFERENZA TRA VALORE E COSTI DELLA PRODUZIONE  ( A-B )</t>
  </si>
  <si>
    <t>C</t>
  </si>
  <si>
    <t>PROVENTI ED ONERI FINANZIARI</t>
  </si>
  <si>
    <t>PROVENTI DA PARTECIPAZIONI, CON SEPARATA INDICAZIONE DI QUELLI RELATIVI AD IMPRESE 
CONTROLLATE E COLLEGATE</t>
  </si>
  <si>
    <t>ALTRI PROVENTI FINANZIARI</t>
  </si>
  <si>
    <t xml:space="preserve">da crediti iscritti nelle immobilizzazioni, con separata indicazione di quelli da imprese controllate e 
collegate e di quelli da controllanti </t>
  </si>
  <si>
    <t>da titoli iscritti nelle immobilizzazioni che non costituiscono partecipazioni</t>
  </si>
  <si>
    <t>da titoli iscritti nell'attivo circolante che non costituiscono partecipazioni</t>
  </si>
  <si>
    <t>proventi diversi dai precedenti, con separata indicazione di quelli da imprese controllate e collegate 
e di quelli da controllanti</t>
  </si>
  <si>
    <t>INTERESSI ED ALTRI ONERI FINANZIARI</t>
  </si>
  <si>
    <t xml:space="preserve">interessi passivi </t>
  </si>
  <si>
    <t>oneri per la copertura perdite di imprese controllate e collegate</t>
  </si>
  <si>
    <t>altri interessi ed oneri finanziari</t>
  </si>
  <si>
    <t>17bis</t>
  </si>
  <si>
    <t>UTILI E PERDITE SU CAMBI</t>
  </si>
  <si>
    <t xml:space="preserve">TOTALE PROVENTI ED ONERI FINANZIARI ( 15+16+17+ -17bis ) </t>
  </si>
  <si>
    <t>D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</si>
  <si>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</si>
  <si>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</si>
  <si>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</si>
  <si>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</si>
  <si>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</si>
  <si>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SVALUTAZIONI</t>
  </si>
  <si>
    <t xml:space="preserve">di partecipazioni </t>
  </si>
  <si>
    <t xml:space="preserve">di immobilizzazioni finanziarie che non costituiscono partecipazioni </t>
  </si>
  <si>
    <t xml:space="preserve">di titoli iscritti nell'attivo circolante che non costituiscono partecipazioni </t>
  </si>
  <si>
    <t xml:space="preserve">TOTALE DELLE RETTIFICHE DI VALORE ( 18 - 19 ) </t>
  </si>
  <si>
    <t>E</t>
  </si>
  <si>
    <t xml:space="preserve">PROVENTI ED ONERI STRAORDINARI </t>
  </si>
  <si>
    <t xml:space="preserve">PROVENTI, CON SEPARATA INDICAZIONE DELLE PLUSVALENZE DA ALIENAZIONI I CUI RICAVI NON SONO ISCRIVIBILI AL n. 5 </t>
  </si>
  <si>
    <t xml:space="preserve">ONERI , CON SEPARATA INDICAZIONI DELLE MINUSVALENZE DA ALIENAZIONI I CUI EFFETTI CONTABILI
NON SONO ISCRIVIBILI AL n. 14 E DELLE IMPOSTE RELATIVE AD ESERCIZI PRECEDENTI </t>
  </si>
  <si>
    <t xml:space="preserve">TOTALE DELLE PARTITE STRAORDINARIE ( 20 - 21 ) </t>
  </si>
  <si>
    <t>RISULTATO PRIMA DELLE IMPOSTE</t>
  </si>
  <si>
    <t xml:space="preserve">IMPOSTE DELL'ESERCIZIO , CORRENTI , DIFFERITE E ANTICIPATE </t>
  </si>
  <si>
    <t>AVANZO ( DISAVANZO ) ECONOMICO DELL'ESERCIZIO</t>
  </si>
  <si>
    <t>Venezia, 23 OTTOBRE 2020</t>
  </si>
  <si>
    <t xml:space="preserve">                                                    BUDGET ECONOMICO PLURIENNALE 2021-2023                                                             BOZZA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</si>
</sst>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_-;\-* #,##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5" xfId="0" applyFont="1" applyBorder="1"/>
    <xf numFmtId="0" fontId="3" fillId="3" borderId="6" xfId="0" applyFont="1" applyFill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/>
    <xf numFmtId="164" fontId="3" fillId="0" borderId="7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4" fillId="4" borderId="0" xfId="0" applyFont="1" applyFill="1"/>
    <xf numFmtId="164" fontId="4" fillId="0" borderId="0" xfId="0" applyNumberFormat="1" applyFont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4" fillId="0" borderId="10" xfId="1" applyNumberFormat="1" applyFont="1" applyFill="1" applyBorder="1"/>
    <xf numFmtId="0" fontId="4" fillId="0" borderId="0" xfId="0" applyFont="1" applyAlignment="1">
      <alignment horizontal="left"/>
    </xf>
    <xf numFmtId="164" fontId="4" fillId="0" borderId="0" xfId="1" applyNumberFormat="1" applyFont="1" applyFill="1" applyBorder="1"/>
    <xf numFmtId="164" fontId="4" fillId="0" borderId="5" xfId="1" applyNumberFormat="1" applyFont="1" applyFill="1" applyBorder="1"/>
    <xf numFmtId="165" fontId="3" fillId="0" borderId="8" xfId="1" applyNumberFormat="1" applyFont="1" applyFill="1" applyBorder="1"/>
    <xf numFmtId="165" fontId="3" fillId="0" borderId="10" xfId="1" applyNumberFormat="1" applyFont="1" applyFill="1" applyBorder="1"/>
    <xf numFmtId="165" fontId="4" fillId="0" borderId="8" xfId="1" applyNumberFormat="1" applyFont="1" applyFill="1" applyBorder="1"/>
    <xf numFmtId="165" fontId="4" fillId="0" borderId="9" xfId="1" applyNumberFormat="1" applyFont="1" applyFill="1" applyBorder="1"/>
    <xf numFmtId="165" fontId="4" fillId="0" borderId="10" xfId="1" applyNumberFormat="1" applyFont="1" applyFill="1" applyBorder="1"/>
    <xf numFmtId="165" fontId="4" fillId="0" borderId="0" xfId="1" applyNumberFormat="1" applyFont="1" applyFill="1" applyBorder="1"/>
    <xf numFmtId="165" fontId="4" fillId="0" borderId="5" xfId="1" applyNumberFormat="1" applyFont="1" applyFill="1" applyBorder="1"/>
    <xf numFmtId="165" fontId="3" fillId="0" borderId="9" xfId="1" applyNumberFormat="1" applyFont="1" applyFill="1" applyBorder="1"/>
    <xf numFmtId="0" fontId="3" fillId="0" borderId="0" xfId="0" applyFont="1"/>
    <xf numFmtId="0" fontId="4" fillId="4" borderId="0" xfId="0" applyFont="1" applyFill="1" applyAlignment="1">
      <alignment vertical="center" wrapText="1"/>
    </xf>
    <xf numFmtId="166" fontId="3" fillId="0" borderId="8" xfId="1" applyNumberFormat="1" applyFont="1" applyFill="1" applyBorder="1"/>
    <xf numFmtId="166" fontId="3" fillId="0" borderId="9" xfId="1" applyNumberFormat="1" applyFont="1" applyFill="1" applyBorder="1"/>
    <xf numFmtId="166" fontId="3" fillId="0" borderId="10" xfId="1" applyNumberFormat="1" applyFont="1" applyFill="1" applyBorder="1"/>
    <xf numFmtId="0" fontId="4" fillId="0" borderId="0" xfId="0" applyFont="1" applyAlignment="1">
      <alignment vertical="center" wrapText="1"/>
    </xf>
    <xf numFmtId="0" fontId="4" fillId="3" borderId="6" xfId="0" applyFont="1" applyFill="1" applyBorder="1"/>
    <xf numFmtId="166" fontId="6" fillId="0" borderId="7" xfId="1" applyNumberFormat="1" applyFont="1" applyFill="1" applyBorder="1"/>
    <xf numFmtId="166" fontId="6" fillId="0" borderId="6" xfId="1" applyNumberFormat="1" applyFont="1" applyFill="1" applyBorder="1"/>
    <xf numFmtId="0" fontId="3" fillId="3" borderId="11" xfId="0" applyFont="1" applyFill="1" applyBorder="1"/>
    <xf numFmtId="0" fontId="4" fillId="4" borderId="0" xfId="0" applyFont="1" applyFill="1" applyAlignment="1">
      <alignment wrapText="1"/>
    </xf>
    <xf numFmtId="3" fontId="7" fillId="0" borderId="8" xfId="2" applyNumberFormat="1" applyFont="1" applyBorder="1"/>
    <xf numFmtId="3" fontId="7" fillId="0" borderId="9" xfId="2" applyNumberFormat="1" applyFont="1" applyBorder="1"/>
    <xf numFmtId="3" fontId="7" fillId="0" borderId="10" xfId="2" applyNumberFormat="1" applyFont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10" xfId="1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vertical="center" wrapText="1"/>
    </xf>
    <xf numFmtId="165" fontId="4" fillId="0" borderId="14" xfId="1" applyNumberFormat="1" applyFont="1" applyFill="1" applyBorder="1"/>
    <xf numFmtId="165" fontId="4" fillId="0" borderId="15" xfId="1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165" fontId="4" fillId="0" borderId="16" xfId="1" applyNumberFormat="1" applyFont="1" applyFill="1" applyBorder="1"/>
    <xf numFmtId="165" fontId="4" fillId="0" borderId="17" xfId="1" applyNumberFormat="1" applyFont="1" applyFill="1" applyBorder="1"/>
    <xf numFmtId="166" fontId="3" fillId="0" borderId="7" xfId="1" applyNumberFormat="1" applyFont="1" applyFill="1" applyBorder="1"/>
    <xf numFmtId="166" fontId="3" fillId="0" borderId="6" xfId="1" applyNumberFormat="1" applyFont="1" applyFill="1" applyBorder="1"/>
    <xf numFmtId="165" fontId="3" fillId="0" borderId="7" xfId="1" applyNumberFormat="1" applyFont="1" applyFill="1" applyBorder="1"/>
    <xf numFmtId="165" fontId="3" fillId="0" borderId="6" xfId="1" applyNumberFormat="1" applyFont="1" applyFill="1" applyBorder="1"/>
    <xf numFmtId="0" fontId="4" fillId="4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164" fontId="4" fillId="0" borderId="18" xfId="1" applyNumberFormat="1" applyFont="1" applyFill="1" applyBorder="1"/>
    <xf numFmtId="164" fontId="4" fillId="0" borderId="19" xfId="1" applyNumberFormat="1" applyFont="1" applyFill="1" applyBorder="1"/>
    <xf numFmtId="164" fontId="3" fillId="0" borderId="7" xfId="1" applyNumberFormat="1" applyFont="1" applyFill="1" applyBorder="1"/>
    <xf numFmtId="164" fontId="3" fillId="0" borderId="6" xfId="1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3">
    <cellStyle name="Migliaia 4" xfId="1" xr:uid="{9FFEADCA-49D7-4C4A-A53C-A317A32EDB44}"/>
    <cellStyle name="Normale" xfId="0" builtinId="0"/>
    <cellStyle name="Normale 3 2" xfId="2" xr:uid="{617249AC-F8C4-47B3-BCB3-BACAF5772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22411</xdr:rowOff>
    </xdr:from>
    <xdr:to>
      <xdr:col>3</xdr:col>
      <xdr:colOff>80996</xdr:colOff>
      <xdr:row>0</xdr:row>
      <xdr:rowOff>321768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9625873-EF61-4ADC-A928-CF878EBED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22411"/>
          <a:ext cx="1602194" cy="299357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179294</xdr:colOff>
      <xdr:row>65</xdr:row>
      <xdr:rowOff>44825</xdr:rowOff>
    </xdr:from>
    <xdr:to>
      <xdr:col>3</xdr:col>
      <xdr:colOff>114613</xdr:colOff>
      <xdr:row>66</xdr:row>
      <xdr:rowOff>176093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536660C-F431-4FF9-A539-28238E5AA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11636750"/>
          <a:ext cx="1602194" cy="302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BILANCIO\Bilancio%202014\PREVENTIVO%20PER%20CASSA\REDAZIONE%20FINALE%20PREV.%20PER%20CASSA\schema%20francesco%20per%20riclassificazione%20busdget%20plurienn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21\Preventivo\Competenza\PREVENTIVO%2021-2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21\Preventivo\Competenza\bilancio%20triennale%202021_2022_2023%20per%20Amministrazio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Bilancio\2018\Preventivo%20economico%202018\RICLASSIFICATO%20DI%20COMPETENZA\BUDGET%20ECONOMICO%20ANNUALE%202018_con%20collegam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 2021 - 2023"/>
      <sheetName val="Annuale 2021"/>
      <sheetName val="Riconciliazione Revisori 20"/>
      <sheetName val="Riconciliazione Revisori 21"/>
      <sheetName val="Riconciliazione Revisori 22"/>
      <sheetName val="Riconciliazione Revisori 23"/>
      <sheetName val="Pluriennale 21-23"/>
      <sheetName val="torte"/>
      <sheetName val="Progetti 2014"/>
      <sheetName val="ELENCO F.P. 2015"/>
      <sheetName val="ELENCO F.P. 2014"/>
      <sheetName val="A2"/>
      <sheetName val="ELENCO PROGETTI"/>
      <sheetName val="A3 - Progetti 2020 cons. per re"/>
      <sheetName val="A3 - Progetti 2021-23"/>
      <sheetName val="A4"/>
      <sheetName val="A5"/>
      <sheetName val="A6"/>
      <sheetName val="B1.1"/>
      <sheetName val="Personale 2019-2021"/>
      <sheetName val="B1.3.1"/>
      <sheetName val="B1.3.2"/>
      <sheetName val="B1.3.3"/>
      <sheetName val="B1.4"/>
      <sheetName val="B1.5"/>
      <sheetName val="B2.1.1"/>
      <sheetName val="B2.1.1assestamento"/>
      <sheetName val="B2.1.2"/>
      <sheetName val="B2.1.3"/>
      <sheetName val="B2.1.4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</sheetNames>
    <sheetDataSet>
      <sheetData sheetId="0">
        <row r="33">
          <cell r="J33">
            <v>200000</v>
          </cell>
        </row>
        <row r="35">
          <cell r="J35">
            <v>185798</v>
          </cell>
        </row>
        <row r="37">
          <cell r="J37">
            <v>50798.28</v>
          </cell>
        </row>
        <row r="39">
          <cell r="J39">
            <v>25000</v>
          </cell>
        </row>
        <row r="64">
          <cell r="J64">
            <v>2168729.0794200003</v>
          </cell>
          <cell r="K64">
            <v>2029861.9084000001</v>
          </cell>
          <cell r="L64">
            <v>1818261.9084000001</v>
          </cell>
        </row>
      </sheetData>
      <sheetData sheetId="1"/>
      <sheetData sheetId="2"/>
      <sheetData sheetId="3">
        <row r="11">
          <cell r="C11">
            <v>31947.8115</v>
          </cell>
          <cell r="D11">
            <v>1548618.58</v>
          </cell>
          <cell r="E11">
            <v>2227042.2484999998</v>
          </cell>
          <cell r="F11">
            <v>215370</v>
          </cell>
          <cell r="G11">
            <v>55530.5</v>
          </cell>
          <cell r="H11">
            <v>111297</v>
          </cell>
          <cell r="I11">
            <v>20422</v>
          </cell>
        </row>
      </sheetData>
      <sheetData sheetId="4">
        <row r="7">
          <cell r="C7">
            <v>53000</v>
          </cell>
          <cell r="F7">
            <v>200000</v>
          </cell>
        </row>
        <row r="11">
          <cell r="D11">
            <v>1260000</v>
          </cell>
          <cell r="E11">
            <v>2300442</v>
          </cell>
          <cell r="G11">
            <v>17000</v>
          </cell>
          <cell r="H11">
            <v>112000</v>
          </cell>
          <cell r="I11">
            <v>21000</v>
          </cell>
        </row>
      </sheetData>
      <sheetData sheetId="5">
        <row r="11">
          <cell r="C11">
            <v>50000</v>
          </cell>
          <cell r="D11">
            <v>1050000</v>
          </cell>
          <cell r="E11">
            <v>2210442</v>
          </cell>
          <cell r="F11">
            <v>300000</v>
          </cell>
          <cell r="G11">
            <v>0</v>
          </cell>
          <cell r="H11">
            <v>112000</v>
          </cell>
          <cell r="I11">
            <v>21000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D14">
            <v>35000</v>
          </cell>
        </row>
      </sheetData>
      <sheetData sheetId="19"/>
      <sheetData sheetId="20">
        <row r="8">
          <cell r="F8">
            <v>16500</v>
          </cell>
        </row>
        <row r="9">
          <cell r="F9">
            <v>15000</v>
          </cell>
        </row>
        <row r="10">
          <cell r="F10">
            <v>25000</v>
          </cell>
        </row>
        <row r="11">
          <cell r="F11">
            <v>2500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7">
          <cell r="B7">
            <v>1087155</v>
          </cell>
          <cell r="C7">
            <v>1065434</v>
          </cell>
        </row>
        <row r="8">
          <cell r="B8">
            <v>300536</v>
          </cell>
          <cell r="C8">
            <v>295246</v>
          </cell>
        </row>
        <row r="9">
          <cell r="B9">
            <v>90709</v>
          </cell>
          <cell r="C9">
            <v>87720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ind. 1 vm"/>
      <sheetName val="Pluriennale"/>
      <sheetName val="Progetti 2018-2020"/>
      <sheetName val="Bilancio triennale per Ammm"/>
      <sheetName val="ribaltamento prec. 2017"/>
      <sheetName val="B2.1.1"/>
      <sheetName val="ribaltamento prev. 2018"/>
      <sheetName val="ribaltamento prev. 2019"/>
      <sheetName val="ribaltamento prev. 2020"/>
      <sheetName val="progetti 2017"/>
      <sheetName val="ribaltamento PREV.2017"/>
      <sheetName val="PREV. 17 progetti 2018 (3)"/>
      <sheetName val="assumptions"/>
      <sheetName val="elenco"/>
    </sheetNames>
    <sheetDataSet>
      <sheetData sheetId="0">
        <row r="73">
          <cell r="H73">
            <v>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89FF-FEBF-4C30-BD8E-A322FD0F37C2}">
  <sheetPr>
    <pageSetUpPr fitToPage="1"/>
  </sheetPr>
  <dimension ref="A1:G132"/>
  <sheetViews>
    <sheetView tabSelected="1" zoomScale="85" zoomScaleNormal="85" workbookViewId="0">
      <selection sqref="A1:G1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6.5703125" style="1" customWidth="1"/>
    <col min="4" max="4" width="62.5703125" style="1" customWidth="1"/>
    <col min="5" max="6" width="13.28515625" style="1" customWidth="1"/>
    <col min="7" max="7" width="12.42578125" style="1" customWidth="1"/>
    <col min="8" max="257" width="9.140625" style="1"/>
    <col min="258" max="258" width="9.28515625" style="1" bestFit="1" customWidth="1"/>
    <col min="259" max="259" width="6.5703125" style="1" customWidth="1"/>
    <col min="260" max="260" width="62.5703125" style="1" customWidth="1"/>
    <col min="261" max="262" width="13.28515625" style="1" customWidth="1"/>
    <col min="263" max="263" width="12.42578125" style="1" customWidth="1"/>
    <col min="264" max="513" width="9.140625" style="1"/>
    <col min="514" max="514" width="9.28515625" style="1" bestFit="1" customWidth="1"/>
    <col min="515" max="515" width="6.5703125" style="1" customWidth="1"/>
    <col min="516" max="516" width="62.5703125" style="1" customWidth="1"/>
    <col min="517" max="518" width="13.28515625" style="1" customWidth="1"/>
    <col min="519" max="519" width="12.42578125" style="1" customWidth="1"/>
    <col min="520" max="769" width="9.140625" style="1"/>
    <col min="770" max="770" width="9.28515625" style="1" bestFit="1" customWidth="1"/>
    <col min="771" max="771" width="6.5703125" style="1" customWidth="1"/>
    <col min="772" max="772" width="62.5703125" style="1" customWidth="1"/>
    <col min="773" max="774" width="13.28515625" style="1" customWidth="1"/>
    <col min="775" max="775" width="12.42578125" style="1" customWidth="1"/>
    <col min="776" max="1025" width="9.140625" style="1"/>
    <col min="1026" max="1026" width="9.28515625" style="1" bestFit="1" customWidth="1"/>
    <col min="1027" max="1027" width="6.5703125" style="1" customWidth="1"/>
    <col min="1028" max="1028" width="62.5703125" style="1" customWidth="1"/>
    <col min="1029" max="1030" width="13.28515625" style="1" customWidth="1"/>
    <col min="1031" max="1031" width="12.42578125" style="1" customWidth="1"/>
    <col min="1032" max="1281" width="9.140625" style="1"/>
    <col min="1282" max="1282" width="9.28515625" style="1" bestFit="1" customWidth="1"/>
    <col min="1283" max="1283" width="6.5703125" style="1" customWidth="1"/>
    <col min="1284" max="1284" width="62.5703125" style="1" customWidth="1"/>
    <col min="1285" max="1286" width="13.28515625" style="1" customWidth="1"/>
    <col min="1287" max="1287" width="12.42578125" style="1" customWidth="1"/>
    <col min="1288" max="1537" width="9.140625" style="1"/>
    <col min="1538" max="1538" width="9.28515625" style="1" bestFit="1" customWidth="1"/>
    <col min="1539" max="1539" width="6.5703125" style="1" customWidth="1"/>
    <col min="1540" max="1540" width="62.5703125" style="1" customWidth="1"/>
    <col min="1541" max="1542" width="13.28515625" style="1" customWidth="1"/>
    <col min="1543" max="1543" width="12.42578125" style="1" customWidth="1"/>
    <col min="1544" max="1793" width="9.140625" style="1"/>
    <col min="1794" max="1794" width="9.28515625" style="1" bestFit="1" customWidth="1"/>
    <col min="1795" max="1795" width="6.5703125" style="1" customWidth="1"/>
    <col min="1796" max="1796" width="62.5703125" style="1" customWidth="1"/>
    <col min="1797" max="1798" width="13.28515625" style="1" customWidth="1"/>
    <col min="1799" max="1799" width="12.42578125" style="1" customWidth="1"/>
    <col min="1800" max="2049" width="9.140625" style="1"/>
    <col min="2050" max="2050" width="9.28515625" style="1" bestFit="1" customWidth="1"/>
    <col min="2051" max="2051" width="6.5703125" style="1" customWidth="1"/>
    <col min="2052" max="2052" width="62.5703125" style="1" customWidth="1"/>
    <col min="2053" max="2054" width="13.28515625" style="1" customWidth="1"/>
    <col min="2055" max="2055" width="12.42578125" style="1" customWidth="1"/>
    <col min="2056" max="2305" width="9.140625" style="1"/>
    <col min="2306" max="2306" width="9.28515625" style="1" bestFit="1" customWidth="1"/>
    <col min="2307" max="2307" width="6.5703125" style="1" customWidth="1"/>
    <col min="2308" max="2308" width="62.5703125" style="1" customWidth="1"/>
    <col min="2309" max="2310" width="13.28515625" style="1" customWidth="1"/>
    <col min="2311" max="2311" width="12.42578125" style="1" customWidth="1"/>
    <col min="2312" max="2561" width="9.140625" style="1"/>
    <col min="2562" max="2562" width="9.28515625" style="1" bestFit="1" customWidth="1"/>
    <col min="2563" max="2563" width="6.5703125" style="1" customWidth="1"/>
    <col min="2564" max="2564" width="62.5703125" style="1" customWidth="1"/>
    <col min="2565" max="2566" width="13.28515625" style="1" customWidth="1"/>
    <col min="2567" max="2567" width="12.42578125" style="1" customWidth="1"/>
    <col min="2568" max="2817" width="9.140625" style="1"/>
    <col min="2818" max="2818" width="9.28515625" style="1" bestFit="1" customWidth="1"/>
    <col min="2819" max="2819" width="6.5703125" style="1" customWidth="1"/>
    <col min="2820" max="2820" width="62.5703125" style="1" customWidth="1"/>
    <col min="2821" max="2822" width="13.28515625" style="1" customWidth="1"/>
    <col min="2823" max="2823" width="12.42578125" style="1" customWidth="1"/>
    <col min="2824" max="3073" width="9.140625" style="1"/>
    <col min="3074" max="3074" width="9.28515625" style="1" bestFit="1" customWidth="1"/>
    <col min="3075" max="3075" width="6.5703125" style="1" customWidth="1"/>
    <col min="3076" max="3076" width="62.5703125" style="1" customWidth="1"/>
    <col min="3077" max="3078" width="13.28515625" style="1" customWidth="1"/>
    <col min="3079" max="3079" width="12.42578125" style="1" customWidth="1"/>
    <col min="3080" max="3329" width="9.140625" style="1"/>
    <col min="3330" max="3330" width="9.28515625" style="1" bestFit="1" customWidth="1"/>
    <col min="3331" max="3331" width="6.5703125" style="1" customWidth="1"/>
    <col min="3332" max="3332" width="62.5703125" style="1" customWidth="1"/>
    <col min="3333" max="3334" width="13.28515625" style="1" customWidth="1"/>
    <col min="3335" max="3335" width="12.42578125" style="1" customWidth="1"/>
    <col min="3336" max="3585" width="9.140625" style="1"/>
    <col min="3586" max="3586" width="9.28515625" style="1" bestFit="1" customWidth="1"/>
    <col min="3587" max="3587" width="6.5703125" style="1" customWidth="1"/>
    <col min="3588" max="3588" width="62.5703125" style="1" customWidth="1"/>
    <col min="3589" max="3590" width="13.28515625" style="1" customWidth="1"/>
    <col min="3591" max="3591" width="12.42578125" style="1" customWidth="1"/>
    <col min="3592" max="3841" width="9.140625" style="1"/>
    <col min="3842" max="3842" width="9.28515625" style="1" bestFit="1" customWidth="1"/>
    <col min="3843" max="3843" width="6.5703125" style="1" customWidth="1"/>
    <col min="3844" max="3844" width="62.5703125" style="1" customWidth="1"/>
    <col min="3845" max="3846" width="13.28515625" style="1" customWidth="1"/>
    <col min="3847" max="3847" width="12.42578125" style="1" customWidth="1"/>
    <col min="3848" max="4097" width="9.140625" style="1"/>
    <col min="4098" max="4098" width="9.28515625" style="1" bestFit="1" customWidth="1"/>
    <col min="4099" max="4099" width="6.5703125" style="1" customWidth="1"/>
    <col min="4100" max="4100" width="62.5703125" style="1" customWidth="1"/>
    <col min="4101" max="4102" width="13.28515625" style="1" customWidth="1"/>
    <col min="4103" max="4103" width="12.42578125" style="1" customWidth="1"/>
    <col min="4104" max="4353" width="9.140625" style="1"/>
    <col min="4354" max="4354" width="9.28515625" style="1" bestFit="1" customWidth="1"/>
    <col min="4355" max="4355" width="6.5703125" style="1" customWidth="1"/>
    <col min="4356" max="4356" width="62.5703125" style="1" customWidth="1"/>
    <col min="4357" max="4358" width="13.28515625" style="1" customWidth="1"/>
    <col min="4359" max="4359" width="12.42578125" style="1" customWidth="1"/>
    <col min="4360" max="4609" width="9.140625" style="1"/>
    <col min="4610" max="4610" width="9.28515625" style="1" bestFit="1" customWidth="1"/>
    <col min="4611" max="4611" width="6.5703125" style="1" customWidth="1"/>
    <col min="4612" max="4612" width="62.5703125" style="1" customWidth="1"/>
    <col min="4613" max="4614" width="13.28515625" style="1" customWidth="1"/>
    <col min="4615" max="4615" width="12.42578125" style="1" customWidth="1"/>
    <col min="4616" max="4865" width="9.140625" style="1"/>
    <col min="4866" max="4866" width="9.28515625" style="1" bestFit="1" customWidth="1"/>
    <col min="4867" max="4867" width="6.5703125" style="1" customWidth="1"/>
    <col min="4868" max="4868" width="62.5703125" style="1" customWidth="1"/>
    <col min="4869" max="4870" width="13.28515625" style="1" customWidth="1"/>
    <col min="4871" max="4871" width="12.42578125" style="1" customWidth="1"/>
    <col min="4872" max="5121" width="9.140625" style="1"/>
    <col min="5122" max="5122" width="9.28515625" style="1" bestFit="1" customWidth="1"/>
    <col min="5123" max="5123" width="6.5703125" style="1" customWidth="1"/>
    <col min="5124" max="5124" width="62.5703125" style="1" customWidth="1"/>
    <col min="5125" max="5126" width="13.28515625" style="1" customWidth="1"/>
    <col min="5127" max="5127" width="12.42578125" style="1" customWidth="1"/>
    <col min="5128" max="5377" width="9.140625" style="1"/>
    <col min="5378" max="5378" width="9.28515625" style="1" bestFit="1" customWidth="1"/>
    <col min="5379" max="5379" width="6.5703125" style="1" customWidth="1"/>
    <col min="5380" max="5380" width="62.5703125" style="1" customWidth="1"/>
    <col min="5381" max="5382" width="13.28515625" style="1" customWidth="1"/>
    <col min="5383" max="5383" width="12.42578125" style="1" customWidth="1"/>
    <col min="5384" max="5633" width="9.140625" style="1"/>
    <col min="5634" max="5634" width="9.28515625" style="1" bestFit="1" customWidth="1"/>
    <col min="5635" max="5635" width="6.5703125" style="1" customWidth="1"/>
    <col min="5636" max="5636" width="62.5703125" style="1" customWidth="1"/>
    <col min="5637" max="5638" width="13.28515625" style="1" customWidth="1"/>
    <col min="5639" max="5639" width="12.42578125" style="1" customWidth="1"/>
    <col min="5640" max="5889" width="9.140625" style="1"/>
    <col min="5890" max="5890" width="9.28515625" style="1" bestFit="1" customWidth="1"/>
    <col min="5891" max="5891" width="6.5703125" style="1" customWidth="1"/>
    <col min="5892" max="5892" width="62.5703125" style="1" customWidth="1"/>
    <col min="5893" max="5894" width="13.28515625" style="1" customWidth="1"/>
    <col min="5895" max="5895" width="12.42578125" style="1" customWidth="1"/>
    <col min="5896" max="6145" width="9.140625" style="1"/>
    <col min="6146" max="6146" width="9.28515625" style="1" bestFit="1" customWidth="1"/>
    <col min="6147" max="6147" width="6.5703125" style="1" customWidth="1"/>
    <col min="6148" max="6148" width="62.5703125" style="1" customWidth="1"/>
    <col min="6149" max="6150" width="13.28515625" style="1" customWidth="1"/>
    <col min="6151" max="6151" width="12.42578125" style="1" customWidth="1"/>
    <col min="6152" max="6401" width="9.140625" style="1"/>
    <col min="6402" max="6402" width="9.28515625" style="1" bestFit="1" customWidth="1"/>
    <col min="6403" max="6403" width="6.5703125" style="1" customWidth="1"/>
    <col min="6404" max="6404" width="62.5703125" style="1" customWidth="1"/>
    <col min="6405" max="6406" width="13.28515625" style="1" customWidth="1"/>
    <col min="6407" max="6407" width="12.42578125" style="1" customWidth="1"/>
    <col min="6408" max="6657" width="9.140625" style="1"/>
    <col min="6658" max="6658" width="9.28515625" style="1" bestFit="1" customWidth="1"/>
    <col min="6659" max="6659" width="6.5703125" style="1" customWidth="1"/>
    <col min="6660" max="6660" width="62.5703125" style="1" customWidth="1"/>
    <col min="6661" max="6662" width="13.28515625" style="1" customWidth="1"/>
    <col min="6663" max="6663" width="12.42578125" style="1" customWidth="1"/>
    <col min="6664" max="6913" width="9.140625" style="1"/>
    <col min="6914" max="6914" width="9.28515625" style="1" bestFit="1" customWidth="1"/>
    <col min="6915" max="6915" width="6.5703125" style="1" customWidth="1"/>
    <col min="6916" max="6916" width="62.5703125" style="1" customWidth="1"/>
    <col min="6917" max="6918" width="13.28515625" style="1" customWidth="1"/>
    <col min="6919" max="6919" width="12.42578125" style="1" customWidth="1"/>
    <col min="6920" max="7169" width="9.140625" style="1"/>
    <col min="7170" max="7170" width="9.28515625" style="1" bestFit="1" customWidth="1"/>
    <col min="7171" max="7171" width="6.5703125" style="1" customWidth="1"/>
    <col min="7172" max="7172" width="62.5703125" style="1" customWidth="1"/>
    <col min="7173" max="7174" width="13.28515625" style="1" customWidth="1"/>
    <col min="7175" max="7175" width="12.42578125" style="1" customWidth="1"/>
    <col min="7176" max="7425" width="9.140625" style="1"/>
    <col min="7426" max="7426" width="9.28515625" style="1" bestFit="1" customWidth="1"/>
    <col min="7427" max="7427" width="6.5703125" style="1" customWidth="1"/>
    <col min="7428" max="7428" width="62.5703125" style="1" customWidth="1"/>
    <col min="7429" max="7430" width="13.28515625" style="1" customWidth="1"/>
    <col min="7431" max="7431" width="12.42578125" style="1" customWidth="1"/>
    <col min="7432" max="7681" width="9.140625" style="1"/>
    <col min="7682" max="7682" width="9.28515625" style="1" bestFit="1" customWidth="1"/>
    <col min="7683" max="7683" width="6.5703125" style="1" customWidth="1"/>
    <col min="7684" max="7684" width="62.5703125" style="1" customWidth="1"/>
    <col min="7685" max="7686" width="13.28515625" style="1" customWidth="1"/>
    <col min="7687" max="7687" width="12.42578125" style="1" customWidth="1"/>
    <col min="7688" max="7937" width="9.140625" style="1"/>
    <col min="7938" max="7938" width="9.28515625" style="1" bestFit="1" customWidth="1"/>
    <col min="7939" max="7939" width="6.5703125" style="1" customWidth="1"/>
    <col min="7940" max="7940" width="62.5703125" style="1" customWidth="1"/>
    <col min="7941" max="7942" width="13.28515625" style="1" customWidth="1"/>
    <col min="7943" max="7943" width="12.42578125" style="1" customWidth="1"/>
    <col min="7944" max="8193" width="9.140625" style="1"/>
    <col min="8194" max="8194" width="9.28515625" style="1" bestFit="1" customWidth="1"/>
    <col min="8195" max="8195" width="6.5703125" style="1" customWidth="1"/>
    <col min="8196" max="8196" width="62.5703125" style="1" customWidth="1"/>
    <col min="8197" max="8198" width="13.28515625" style="1" customWidth="1"/>
    <col min="8199" max="8199" width="12.42578125" style="1" customWidth="1"/>
    <col min="8200" max="8449" width="9.140625" style="1"/>
    <col min="8450" max="8450" width="9.28515625" style="1" bestFit="1" customWidth="1"/>
    <col min="8451" max="8451" width="6.5703125" style="1" customWidth="1"/>
    <col min="8452" max="8452" width="62.5703125" style="1" customWidth="1"/>
    <col min="8453" max="8454" width="13.28515625" style="1" customWidth="1"/>
    <col min="8455" max="8455" width="12.42578125" style="1" customWidth="1"/>
    <col min="8456" max="8705" width="9.140625" style="1"/>
    <col min="8706" max="8706" width="9.28515625" style="1" bestFit="1" customWidth="1"/>
    <col min="8707" max="8707" width="6.5703125" style="1" customWidth="1"/>
    <col min="8708" max="8708" width="62.5703125" style="1" customWidth="1"/>
    <col min="8709" max="8710" width="13.28515625" style="1" customWidth="1"/>
    <col min="8711" max="8711" width="12.42578125" style="1" customWidth="1"/>
    <col min="8712" max="8961" width="9.140625" style="1"/>
    <col min="8962" max="8962" width="9.28515625" style="1" bestFit="1" customWidth="1"/>
    <col min="8963" max="8963" width="6.5703125" style="1" customWidth="1"/>
    <col min="8964" max="8964" width="62.5703125" style="1" customWidth="1"/>
    <col min="8965" max="8966" width="13.28515625" style="1" customWidth="1"/>
    <col min="8967" max="8967" width="12.42578125" style="1" customWidth="1"/>
    <col min="8968" max="9217" width="9.140625" style="1"/>
    <col min="9218" max="9218" width="9.28515625" style="1" bestFit="1" customWidth="1"/>
    <col min="9219" max="9219" width="6.5703125" style="1" customWidth="1"/>
    <col min="9220" max="9220" width="62.5703125" style="1" customWidth="1"/>
    <col min="9221" max="9222" width="13.28515625" style="1" customWidth="1"/>
    <col min="9223" max="9223" width="12.42578125" style="1" customWidth="1"/>
    <col min="9224" max="9473" width="9.140625" style="1"/>
    <col min="9474" max="9474" width="9.28515625" style="1" bestFit="1" customWidth="1"/>
    <col min="9475" max="9475" width="6.5703125" style="1" customWidth="1"/>
    <col min="9476" max="9476" width="62.5703125" style="1" customWidth="1"/>
    <col min="9477" max="9478" width="13.28515625" style="1" customWidth="1"/>
    <col min="9479" max="9479" width="12.42578125" style="1" customWidth="1"/>
    <col min="9480" max="9729" width="9.140625" style="1"/>
    <col min="9730" max="9730" width="9.28515625" style="1" bestFit="1" customWidth="1"/>
    <col min="9731" max="9731" width="6.5703125" style="1" customWidth="1"/>
    <col min="9732" max="9732" width="62.5703125" style="1" customWidth="1"/>
    <col min="9733" max="9734" width="13.28515625" style="1" customWidth="1"/>
    <col min="9735" max="9735" width="12.42578125" style="1" customWidth="1"/>
    <col min="9736" max="9985" width="9.140625" style="1"/>
    <col min="9986" max="9986" width="9.28515625" style="1" bestFit="1" customWidth="1"/>
    <col min="9987" max="9987" width="6.5703125" style="1" customWidth="1"/>
    <col min="9988" max="9988" width="62.5703125" style="1" customWidth="1"/>
    <col min="9989" max="9990" width="13.28515625" style="1" customWidth="1"/>
    <col min="9991" max="9991" width="12.42578125" style="1" customWidth="1"/>
    <col min="9992" max="10241" width="9.140625" style="1"/>
    <col min="10242" max="10242" width="9.28515625" style="1" bestFit="1" customWidth="1"/>
    <col min="10243" max="10243" width="6.5703125" style="1" customWidth="1"/>
    <col min="10244" max="10244" width="62.5703125" style="1" customWidth="1"/>
    <col min="10245" max="10246" width="13.28515625" style="1" customWidth="1"/>
    <col min="10247" max="10247" width="12.42578125" style="1" customWidth="1"/>
    <col min="10248" max="10497" width="9.140625" style="1"/>
    <col min="10498" max="10498" width="9.28515625" style="1" bestFit="1" customWidth="1"/>
    <col min="10499" max="10499" width="6.5703125" style="1" customWidth="1"/>
    <col min="10500" max="10500" width="62.5703125" style="1" customWidth="1"/>
    <col min="10501" max="10502" width="13.28515625" style="1" customWidth="1"/>
    <col min="10503" max="10503" width="12.42578125" style="1" customWidth="1"/>
    <col min="10504" max="10753" width="9.140625" style="1"/>
    <col min="10754" max="10754" width="9.28515625" style="1" bestFit="1" customWidth="1"/>
    <col min="10755" max="10755" width="6.5703125" style="1" customWidth="1"/>
    <col min="10756" max="10756" width="62.5703125" style="1" customWidth="1"/>
    <col min="10757" max="10758" width="13.28515625" style="1" customWidth="1"/>
    <col min="10759" max="10759" width="12.42578125" style="1" customWidth="1"/>
    <col min="10760" max="11009" width="9.140625" style="1"/>
    <col min="11010" max="11010" width="9.28515625" style="1" bestFit="1" customWidth="1"/>
    <col min="11011" max="11011" width="6.5703125" style="1" customWidth="1"/>
    <col min="11012" max="11012" width="62.5703125" style="1" customWidth="1"/>
    <col min="11013" max="11014" width="13.28515625" style="1" customWidth="1"/>
    <col min="11015" max="11015" width="12.42578125" style="1" customWidth="1"/>
    <col min="11016" max="11265" width="9.140625" style="1"/>
    <col min="11266" max="11266" width="9.28515625" style="1" bestFit="1" customWidth="1"/>
    <col min="11267" max="11267" width="6.5703125" style="1" customWidth="1"/>
    <col min="11268" max="11268" width="62.5703125" style="1" customWidth="1"/>
    <col min="11269" max="11270" width="13.28515625" style="1" customWidth="1"/>
    <col min="11271" max="11271" width="12.42578125" style="1" customWidth="1"/>
    <col min="11272" max="11521" width="9.140625" style="1"/>
    <col min="11522" max="11522" width="9.28515625" style="1" bestFit="1" customWidth="1"/>
    <col min="11523" max="11523" width="6.5703125" style="1" customWidth="1"/>
    <col min="11524" max="11524" width="62.5703125" style="1" customWidth="1"/>
    <col min="11525" max="11526" width="13.28515625" style="1" customWidth="1"/>
    <col min="11527" max="11527" width="12.42578125" style="1" customWidth="1"/>
    <col min="11528" max="11777" width="9.140625" style="1"/>
    <col min="11778" max="11778" width="9.28515625" style="1" bestFit="1" customWidth="1"/>
    <col min="11779" max="11779" width="6.5703125" style="1" customWidth="1"/>
    <col min="11780" max="11780" width="62.5703125" style="1" customWidth="1"/>
    <col min="11781" max="11782" width="13.28515625" style="1" customWidth="1"/>
    <col min="11783" max="11783" width="12.42578125" style="1" customWidth="1"/>
    <col min="11784" max="12033" width="9.140625" style="1"/>
    <col min="12034" max="12034" width="9.28515625" style="1" bestFit="1" customWidth="1"/>
    <col min="12035" max="12035" width="6.5703125" style="1" customWidth="1"/>
    <col min="12036" max="12036" width="62.5703125" style="1" customWidth="1"/>
    <col min="12037" max="12038" width="13.28515625" style="1" customWidth="1"/>
    <col min="12039" max="12039" width="12.42578125" style="1" customWidth="1"/>
    <col min="12040" max="12289" width="9.140625" style="1"/>
    <col min="12290" max="12290" width="9.28515625" style="1" bestFit="1" customWidth="1"/>
    <col min="12291" max="12291" width="6.5703125" style="1" customWidth="1"/>
    <col min="12292" max="12292" width="62.5703125" style="1" customWidth="1"/>
    <col min="12293" max="12294" width="13.28515625" style="1" customWidth="1"/>
    <col min="12295" max="12295" width="12.42578125" style="1" customWidth="1"/>
    <col min="12296" max="12545" width="9.140625" style="1"/>
    <col min="12546" max="12546" width="9.28515625" style="1" bestFit="1" customWidth="1"/>
    <col min="12547" max="12547" width="6.5703125" style="1" customWidth="1"/>
    <col min="12548" max="12548" width="62.5703125" style="1" customWidth="1"/>
    <col min="12549" max="12550" width="13.28515625" style="1" customWidth="1"/>
    <col min="12551" max="12551" width="12.42578125" style="1" customWidth="1"/>
    <col min="12552" max="12801" width="9.140625" style="1"/>
    <col min="12802" max="12802" width="9.28515625" style="1" bestFit="1" customWidth="1"/>
    <col min="12803" max="12803" width="6.5703125" style="1" customWidth="1"/>
    <col min="12804" max="12804" width="62.5703125" style="1" customWidth="1"/>
    <col min="12805" max="12806" width="13.28515625" style="1" customWidth="1"/>
    <col min="12807" max="12807" width="12.42578125" style="1" customWidth="1"/>
    <col min="12808" max="13057" width="9.140625" style="1"/>
    <col min="13058" max="13058" width="9.28515625" style="1" bestFit="1" customWidth="1"/>
    <col min="13059" max="13059" width="6.5703125" style="1" customWidth="1"/>
    <col min="13060" max="13060" width="62.5703125" style="1" customWidth="1"/>
    <col min="13061" max="13062" width="13.28515625" style="1" customWidth="1"/>
    <col min="13063" max="13063" width="12.42578125" style="1" customWidth="1"/>
    <col min="13064" max="13313" width="9.140625" style="1"/>
    <col min="13314" max="13314" width="9.28515625" style="1" bestFit="1" customWidth="1"/>
    <col min="13315" max="13315" width="6.5703125" style="1" customWidth="1"/>
    <col min="13316" max="13316" width="62.5703125" style="1" customWidth="1"/>
    <col min="13317" max="13318" width="13.28515625" style="1" customWidth="1"/>
    <col min="13319" max="13319" width="12.42578125" style="1" customWidth="1"/>
    <col min="13320" max="13569" width="9.140625" style="1"/>
    <col min="13570" max="13570" width="9.28515625" style="1" bestFit="1" customWidth="1"/>
    <col min="13571" max="13571" width="6.5703125" style="1" customWidth="1"/>
    <col min="13572" max="13572" width="62.5703125" style="1" customWidth="1"/>
    <col min="13573" max="13574" width="13.28515625" style="1" customWidth="1"/>
    <col min="13575" max="13575" width="12.42578125" style="1" customWidth="1"/>
    <col min="13576" max="13825" width="9.140625" style="1"/>
    <col min="13826" max="13826" width="9.28515625" style="1" bestFit="1" customWidth="1"/>
    <col min="13827" max="13827" width="6.5703125" style="1" customWidth="1"/>
    <col min="13828" max="13828" width="62.5703125" style="1" customWidth="1"/>
    <col min="13829" max="13830" width="13.28515625" style="1" customWidth="1"/>
    <col min="13831" max="13831" width="12.42578125" style="1" customWidth="1"/>
    <col min="13832" max="14081" width="9.140625" style="1"/>
    <col min="14082" max="14082" width="9.28515625" style="1" bestFit="1" customWidth="1"/>
    <col min="14083" max="14083" width="6.5703125" style="1" customWidth="1"/>
    <col min="14084" max="14084" width="62.5703125" style="1" customWidth="1"/>
    <col min="14085" max="14086" width="13.28515625" style="1" customWidth="1"/>
    <col min="14087" max="14087" width="12.42578125" style="1" customWidth="1"/>
    <col min="14088" max="14337" width="9.140625" style="1"/>
    <col min="14338" max="14338" width="9.28515625" style="1" bestFit="1" customWidth="1"/>
    <col min="14339" max="14339" width="6.5703125" style="1" customWidth="1"/>
    <col min="14340" max="14340" width="62.5703125" style="1" customWidth="1"/>
    <col min="14341" max="14342" width="13.28515625" style="1" customWidth="1"/>
    <col min="14343" max="14343" width="12.42578125" style="1" customWidth="1"/>
    <col min="14344" max="14593" width="9.140625" style="1"/>
    <col min="14594" max="14594" width="9.28515625" style="1" bestFit="1" customWidth="1"/>
    <col min="14595" max="14595" width="6.5703125" style="1" customWidth="1"/>
    <col min="14596" max="14596" width="62.5703125" style="1" customWidth="1"/>
    <col min="14597" max="14598" width="13.28515625" style="1" customWidth="1"/>
    <col min="14599" max="14599" width="12.42578125" style="1" customWidth="1"/>
    <col min="14600" max="14849" width="9.140625" style="1"/>
    <col min="14850" max="14850" width="9.28515625" style="1" bestFit="1" customWidth="1"/>
    <col min="14851" max="14851" width="6.5703125" style="1" customWidth="1"/>
    <col min="14852" max="14852" width="62.5703125" style="1" customWidth="1"/>
    <col min="14853" max="14854" width="13.28515625" style="1" customWidth="1"/>
    <col min="14855" max="14855" width="12.42578125" style="1" customWidth="1"/>
    <col min="14856" max="15105" width="9.140625" style="1"/>
    <col min="15106" max="15106" width="9.28515625" style="1" bestFit="1" customWidth="1"/>
    <col min="15107" max="15107" width="6.5703125" style="1" customWidth="1"/>
    <col min="15108" max="15108" width="62.5703125" style="1" customWidth="1"/>
    <col min="15109" max="15110" width="13.28515625" style="1" customWidth="1"/>
    <col min="15111" max="15111" width="12.42578125" style="1" customWidth="1"/>
    <col min="15112" max="15361" width="9.140625" style="1"/>
    <col min="15362" max="15362" width="9.28515625" style="1" bestFit="1" customWidth="1"/>
    <col min="15363" max="15363" width="6.5703125" style="1" customWidth="1"/>
    <col min="15364" max="15364" width="62.5703125" style="1" customWidth="1"/>
    <col min="15365" max="15366" width="13.28515625" style="1" customWidth="1"/>
    <col min="15367" max="15367" width="12.42578125" style="1" customWidth="1"/>
    <col min="15368" max="15617" width="9.140625" style="1"/>
    <col min="15618" max="15618" width="9.28515625" style="1" bestFit="1" customWidth="1"/>
    <col min="15619" max="15619" width="6.5703125" style="1" customWidth="1"/>
    <col min="15620" max="15620" width="62.5703125" style="1" customWidth="1"/>
    <col min="15621" max="15622" width="13.28515625" style="1" customWidth="1"/>
    <col min="15623" max="15623" width="12.42578125" style="1" customWidth="1"/>
    <col min="15624" max="15873" width="9.140625" style="1"/>
    <col min="15874" max="15874" width="9.28515625" style="1" bestFit="1" customWidth="1"/>
    <col min="15875" max="15875" width="6.5703125" style="1" customWidth="1"/>
    <col min="15876" max="15876" width="62.5703125" style="1" customWidth="1"/>
    <col min="15877" max="15878" width="13.28515625" style="1" customWidth="1"/>
    <col min="15879" max="15879" width="12.42578125" style="1" customWidth="1"/>
    <col min="15880" max="16129" width="9.140625" style="1"/>
    <col min="16130" max="16130" width="9.28515625" style="1" bestFit="1" customWidth="1"/>
    <col min="16131" max="16131" width="6.5703125" style="1" customWidth="1"/>
    <col min="16132" max="16132" width="62.5703125" style="1" customWidth="1"/>
    <col min="16133" max="16134" width="13.28515625" style="1" customWidth="1"/>
    <col min="16135" max="16135" width="12.42578125" style="1" customWidth="1"/>
    <col min="16136" max="16384" width="9.140625" style="1"/>
  </cols>
  <sheetData>
    <row r="1" spans="1:7" ht="25.5" customHeight="1" x14ac:dyDescent="0.2">
      <c r="A1" s="65" t="s">
        <v>105</v>
      </c>
      <c r="B1" s="66"/>
      <c r="C1" s="66"/>
      <c r="D1" s="66"/>
      <c r="E1" s="66"/>
      <c r="F1" s="66"/>
      <c r="G1" s="67"/>
    </row>
    <row r="2" spans="1:7" ht="24" customHeight="1" thickBot="1" x14ac:dyDescent="0.25">
      <c r="A2" s="2"/>
      <c r="B2" s="3"/>
      <c r="C2" s="3"/>
      <c r="D2" s="4"/>
      <c r="E2" s="5"/>
      <c r="G2" s="6"/>
    </row>
    <row r="3" spans="1:7" ht="13.5" thickBot="1" x14ac:dyDescent="0.25">
      <c r="A3" s="7" t="s">
        <v>0</v>
      </c>
      <c r="D3" s="7" t="s">
        <v>1</v>
      </c>
      <c r="E3" s="8" t="s">
        <v>2</v>
      </c>
      <c r="F3" s="8" t="s">
        <v>2</v>
      </c>
      <c r="G3" s="9" t="s">
        <v>2</v>
      </c>
    </row>
    <row r="4" spans="1:7" ht="41.25" customHeight="1" thickBot="1" x14ac:dyDescent="0.25">
      <c r="A4" s="10"/>
      <c r="E4" s="11" t="s">
        <v>3</v>
      </c>
      <c r="F4" s="11" t="s">
        <v>4</v>
      </c>
      <c r="G4" s="12" t="s">
        <v>5</v>
      </c>
    </row>
    <row r="5" spans="1:7" x14ac:dyDescent="0.2">
      <c r="A5" s="10"/>
      <c r="B5" s="13">
        <v>1</v>
      </c>
      <c r="D5" s="13" t="s">
        <v>6</v>
      </c>
      <c r="E5" s="14"/>
      <c r="G5" s="6"/>
    </row>
    <row r="6" spans="1:7" x14ac:dyDescent="0.2">
      <c r="A6" s="10"/>
      <c r="E6" s="14"/>
      <c r="G6" s="6"/>
    </row>
    <row r="7" spans="1:7" x14ac:dyDescent="0.2">
      <c r="A7" s="10"/>
      <c r="B7" s="1" t="s">
        <v>7</v>
      </c>
      <c r="D7" s="1" t="s">
        <v>8</v>
      </c>
      <c r="E7" s="15"/>
      <c r="F7" s="16"/>
      <c r="G7" s="17"/>
    </row>
    <row r="8" spans="1:7" x14ac:dyDescent="0.2">
      <c r="A8" s="10"/>
      <c r="B8" s="1" t="s">
        <v>9</v>
      </c>
      <c r="D8" s="1" t="s">
        <v>10</v>
      </c>
      <c r="E8" s="15"/>
      <c r="F8" s="16"/>
      <c r="G8" s="17"/>
    </row>
    <row r="9" spans="1:7" x14ac:dyDescent="0.2">
      <c r="A9" s="10"/>
      <c r="C9" s="18" t="s">
        <v>11</v>
      </c>
      <c r="D9" s="1" t="s">
        <v>12</v>
      </c>
      <c r="E9" s="15"/>
      <c r="F9" s="16"/>
      <c r="G9" s="17"/>
    </row>
    <row r="10" spans="1:7" x14ac:dyDescent="0.2">
      <c r="A10" s="10"/>
      <c r="C10" s="18" t="s">
        <v>13</v>
      </c>
      <c r="D10" s="1" t="s">
        <v>14</v>
      </c>
      <c r="E10" s="15"/>
      <c r="F10" s="16"/>
      <c r="G10" s="17"/>
    </row>
    <row r="11" spans="1:7" x14ac:dyDescent="0.2">
      <c r="A11" s="10"/>
      <c r="C11" s="18" t="s">
        <v>15</v>
      </c>
      <c r="D11" s="1" t="s">
        <v>16</v>
      </c>
      <c r="E11" s="15"/>
      <c r="F11" s="16"/>
      <c r="G11" s="17"/>
    </row>
    <row r="12" spans="1:7" x14ac:dyDescent="0.2">
      <c r="A12" s="10"/>
      <c r="C12" s="18" t="s">
        <v>17</v>
      </c>
      <c r="D12" s="1" t="s">
        <v>18</v>
      </c>
      <c r="E12" s="15"/>
      <c r="F12" s="16"/>
      <c r="G12" s="17"/>
    </row>
    <row r="13" spans="1:7" x14ac:dyDescent="0.2">
      <c r="A13" s="10"/>
      <c r="E13" s="19"/>
      <c r="F13" s="19"/>
      <c r="G13" s="20"/>
    </row>
    <row r="14" spans="1:7" x14ac:dyDescent="0.2">
      <c r="A14" s="10"/>
      <c r="B14" s="1" t="s">
        <v>19</v>
      </c>
      <c r="D14" s="1" t="s">
        <v>20</v>
      </c>
      <c r="E14" s="21">
        <f>E16+E17+E18+E19+E21+1</f>
        <v>4078510.1399999997</v>
      </c>
      <c r="F14" s="21">
        <f>F16+F17+F18+F19+F21+1</f>
        <v>3830443</v>
      </c>
      <c r="G14" s="22">
        <f>G16+G17+G18+G19+G21+1</f>
        <v>3610443</v>
      </c>
    </row>
    <row r="15" spans="1:7" x14ac:dyDescent="0.2">
      <c r="A15" s="10"/>
      <c r="E15" s="19"/>
      <c r="F15" s="19"/>
      <c r="G15" s="20"/>
    </row>
    <row r="16" spans="1:7" x14ac:dyDescent="0.2">
      <c r="A16" s="10"/>
      <c r="C16" s="1" t="s">
        <v>21</v>
      </c>
      <c r="D16" s="1" t="s">
        <v>22</v>
      </c>
      <c r="E16" s="23">
        <f>'[4]Riconciliazione Revisori 21'!C11</f>
        <v>31947.8115</v>
      </c>
      <c r="F16" s="24">
        <f>'[4]Riconciliazione Revisori 22'!C7</f>
        <v>53000</v>
      </c>
      <c r="G16" s="25">
        <f>'[4]Riconciliazione Revisori 23'!C11</f>
        <v>50000</v>
      </c>
    </row>
    <row r="17" spans="1:7" x14ac:dyDescent="0.2">
      <c r="A17" s="10"/>
      <c r="C17" s="1" t="s">
        <v>23</v>
      </c>
      <c r="D17" s="1" t="s">
        <v>24</v>
      </c>
      <c r="E17" s="23">
        <f>'[4]Riconciliazione Revisori 21'!F11</f>
        <v>215370</v>
      </c>
      <c r="F17" s="24">
        <f>'[4]Riconciliazione Revisori 22'!F7</f>
        <v>200000</v>
      </c>
      <c r="G17" s="25">
        <f>'[4]Riconciliazione Revisori 23'!F11</f>
        <v>300000</v>
      </c>
    </row>
    <row r="18" spans="1:7" x14ac:dyDescent="0.2">
      <c r="A18" s="10"/>
      <c r="C18" s="1" t="s">
        <v>25</v>
      </c>
      <c r="D18" s="1" t="s">
        <v>26</v>
      </c>
      <c r="E18" s="23">
        <f>'[4]Riconciliazione Revisori 21'!E11</f>
        <v>2227042.2484999998</v>
      </c>
      <c r="F18" s="24">
        <f>'[4]Riconciliazione Revisori 22'!E11</f>
        <v>2300442</v>
      </c>
      <c r="G18" s="25">
        <f>'[4]Riconciliazione Revisori 23'!E11</f>
        <v>2210442</v>
      </c>
    </row>
    <row r="19" spans="1:7" x14ac:dyDescent="0.2">
      <c r="A19" s="10"/>
      <c r="C19" s="1" t="s">
        <v>27</v>
      </c>
      <c r="D19" s="1" t="s">
        <v>28</v>
      </c>
      <c r="E19" s="23">
        <f>'[4]Riconciliazione Revisori 21'!D11</f>
        <v>1548618.58</v>
      </c>
      <c r="F19" s="24">
        <f>'[4]Riconciliazione Revisori 22'!D11</f>
        <v>1260000</v>
      </c>
      <c r="G19" s="25">
        <f>'[4]Riconciliazione Revisori 23'!D11</f>
        <v>1050000</v>
      </c>
    </row>
    <row r="20" spans="1:7" x14ac:dyDescent="0.2">
      <c r="A20" s="10"/>
      <c r="E20" s="26"/>
      <c r="F20" s="26"/>
      <c r="G20" s="27"/>
    </row>
    <row r="21" spans="1:7" x14ac:dyDescent="0.2">
      <c r="A21" s="10"/>
      <c r="B21" s="1" t="s">
        <v>29</v>
      </c>
      <c r="D21" s="1" t="s">
        <v>30</v>
      </c>
      <c r="E21" s="23">
        <f>'[4]Riconciliazione Revisori 21'!G11</f>
        <v>55530.5</v>
      </c>
      <c r="F21" s="24">
        <f>'[4]Riconciliazione Revisori 22'!G11</f>
        <v>17000</v>
      </c>
      <c r="G21" s="25">
        <f>'[4]Riconciliazione Revisori 23'!G11</f>
        <v>0</v>
      </c>
    </row>
    <row r="22" spans="1:7" x14ac:dyDescent="0.2">
      <c r="A22" s="10"/>
      <c r="E22" s="26"/>
      <c r="F22" s="26"/>
      <c r="G22" s="27"/>
    </row>
    <row r="23" spans="1:7" x14ac:dyDescent="0.2">
      <c r="A23" s="10"/>
      <c r="B23" s="1" t="s">
        <v>31</v>
      </c>
      <c r="D23" s="1" t="s">
        <v>32</v>
      </c>
      <c r="E23" s="23"/>
      <c r="F23" s="24"/>
      <c r="G23" s="25"/>
    </row>
    <row r="24" spans="1:7" x14ac:dyDescent="0.2">
      <c r="A24" s="10"/>
      <c r="E24" s="26"/>
      <c r="F24" s="26"/>
      <c r="G24" s="27"/>
    </row>
    <row r="25" spans="1:7" x14ac:dyDescent="0.2">
      <c r="A25" s="10"/>
      <c r="B25" s="1" t="s">
        <v>33</v>
      </c>
      <c r="D25" s="1" t="s">
        <v>34</v>
      </c>
      <c r="E25" s="21">
        <f>'[4]Riconciliazione Revisori 21'!I11</f>
        <v>20422</v>
      </c>
      <c r="F25" s="28">
        <f>'[4]Riconciliazione Revisori 22'!I11</f>
        <v>21000</v>
      </c>
      <c r="G25" s="22">
        <f>'[4]Riconciliazione Revisori 23'!I11</f>
        <v>21000</v>
      </c>
    </row>
    <row r="26" spans="1:7" x14ac:dyDescent="0.2">
      <c r="A26" s="10"/>
      <c r="E26" s="26"/>
      <c r="F26" s="26"/>
      <c r="G26" s="27"/>
    </row>
    <row r="27" spans="1:7" ht="25.5" x14ac:dyDescent="0.2">
      <c r="A27" s="10"/>
      <c r="B27" s="13">
        <v>2</v>
      </c>
      <c r="C27" s="29"/>
      <c r="D27" s="30" t="s">
        <v>35</v>
      </c>
      <c r="E27" s="23"/>
      <c r="F27" s="24"/>
      <c r="G27" s="25"/>
    </row>
    <row r="28" spans="1:7" x14ac:dyDescent="0.2">
      <c r="A28" s="10"/>
      <c r="E28" s="26"/>
      <c r="F28" s="26"/>
      <c r="G28" s="27"/>
    </row>
    <row r="29" spans="1:7" x14ac:dyDescent="0.2">
      <c r="A29" s="10"/>
      <c r="B29" s="13">
        <v>3</v>
      </c>
      <c r="D29" s="30" t="s">
        <v>36</v>
      </c>
      <c r="E29" s="23"/>
      <c r="F29" s="24"/>
      <c r="G29" s="25"/>
    </row>
    <row r="30" spans="1:7" x14ac:dyDescent="0.2">
      <c r="A30" s="10"/>
      <c r="E30" s="26"/>
      <c r="F30" s="26"/>
      <c r="G30" s="27"/>
    </row>
    <row r="31" spans="1:7" x14ac:dyDescent="0.2">
      <c r="A31" s="10"/>
      <c r="B31" s="13">
        <v>4</v>
      </c>
      <c r="D31" s="13" t="s">
        <v>37</v>
      </c>
      <c r="E31" s="23"/>
      <c r="F31" s="24"/>
      <c r="G31" s="25"/>
    </row>
    <row r="32" spans="1:7" x14ac:dyDescent="0.2">
      <c r="A32" s="10"/>
      <c r="E32" s="26"/>
      <c r="F32" s="26"/>
      <c r="G32" s="27"/>
    </row>
    <row r="33" spans="1:7" x14ac:dyDescent="0.2">
      <c r="A33" s="10"/>
      <c r="B33" s="13">
        <v>5</v>
      </c>
      <c r="D33" s="13" t="s">
        <v>38</v>
      </c>
      <c r="E33" s="31">
        <f>E35</f>
        <v>111297</v>
      </c>
      <c r="F33" s="32">
        <f>F35</f>
        <v>112000</v>
      </c>
      <c r="G33" s="33">
        <f>G35</f>
        <v>112000</v>
      </c>
    </row>
    <row r="34" spans="1:7" x14ac:dyDescent="0.2">
      <c r="A34" s="10"/>
      <c r="C34" s="18" t="s">
        <v>7</v>
      </c>
      <c r="D34" s="34" t="s">
        <v>39</v>
      </c>
      <c r="E34" s="23"/>
      <c r="F34" s="23"/>
      <c r="G34" s="25"/>
    </row>
    <row r="35" spans="1:7" x14ac:dyDescent="0.2">
      <c r="A35" s="10"/>
      <c r="C35" s="18" t="s">
        <v>9</v>
      </c>
      <c r="D35" s="1" t="s">
        <v>40</v>
      </c>
      <c r="E35" s="23">
        <f>'[4]Riconciliazione Revisori 21'!H11</f>
        <v>111297</v>
      </c>
      <c r="F35" s="24">
        <f>'[4]Riconciliazione Revisori 22'!H11</f>
        <v>112000</v>
      </c>
      <c r="G35" s="25">
        <f>'[4]Riconciliazione Revisori 23'!H11</f>
        <v>112000</v>
      </c>
    </row>
    <row r="36" spans="1:7" ht="13.5" thickBot="1" x14ac:dyDescent="0.25">
      <c r="A36" s="10"/>
      <c r="E36" s="19"/>
      <c r="F36" s="19"/>
      <c r="G36" s="20"/>
    </row>
    <row r="37" spans="1:7" ht="13.5" thickBot="1" x14ac:dyDescent="0.25">
      <c r="A37" s="10"/>
      <c r="D37" s="35" t="s">
        <v>41</v>
      </c>
      <c r="E37" s="36">
        <f>E33+E25+E14</f>
        <v>4210229.1399999997</v>
      </c>
      <c r="F37" s="36">
        <f>F33+F25+F14</f>
        <v>3963443</v>
      </c>
      <c r="G37" s="37">
        <f>G33+G25+G14</f>
        <v>3743443</v>
      </c>
    </row>
    <row r="38" spans="1:7" x14ac:dyDescent="0.2">
      <c r="A38" s="10"/>
      <c r="E38" s="19"/>
      <c r="F38" s="19"/>
      <c r="G38" s="20"/>
    </row>
    <row r="39" spans="1:7" ht="13.5" thickBot="1" x14ac:dyDescent="0.25">
      <c r="A39" s="38" t="s">
        <v>42</v>
      </c>
      <c r="D39" s="38" t="s">
        <v>43</v>
      </c>
      <c r="E39" s="19"/>
      <c r="F39" s="19"/>
      <c r="G39" s="20"/>
    </row>
    <row r="40" spans="1:7" x14ac:dyDescent="0.2">
      <c r="A40" s="10"/>
      <c r="E40" s="19"/>
      <c r="F40" s="19"/>
      <c r="G40" s="20"/>
    </row>
    <row r="41" spans="1:7" x14ac:dyDescent="0.2">
      <c r="A41" s="10"/>
      <c r="B41" s="13">
        <v>6</v>
      </c>
      <c r="D41" s="39" t="s">
        <v>44</v>
      </c>
      <c r="E41" s="15">
        <v>3000</v>
      </c>
      <c r="F41" s="16">
        <v>3000</v>
      </c>
      <c r="G41" s="17">
        <v>3000</v>
      </c>
    </row>
    <row r="42" spans="1:7" x14ac:dyDescent="0.2">
      <c r="A42" s="10"/>
      <c r="E42" s="19"/>
      <c r="F42" s="19"/>
      <c r="G42" s="20"/>
    </row>
    <row r="43" spans="1:7" x14ac:dyDescent="0.2">
      <c r="A43" s="10"/>
      <c r="B43" s="13">
        <v>7</v>
      </c>
      <c r="D43" s="13" t="s">
        <v>45</v>
      </c>
      <c r="E43" s="31">
        <f>SUM(E45:E48)</f>
        <v>2419729.0794200003</v>
      </c>
      <c r="F43" s="31">
        <f>SUM(F45:F48)</f>
        <v>2280861.9084000001</v>
      </c>
      <c r="G43" s="33">
        <f>SUM(G45:G48)</f>
        <v>2069261.9084000001</v>
      </c>
    </row>
    <row r="44" spans="1:7" x14ac:dyDescent="0.2">
      <c r="A44" s="10"/>
      <c r="E44" s="26"/>
      <c r="F44" s="26"/>
      <c r="G44" s="27"/>
    </row>
    <row r="45" spans="1:7" x14ac:dyDescent="0.2">
      <c r="A45" s="10"/>
      <c r="C45" s="1" t="s">
        <v>7</v>
      </c>
      <c r="D45" s="1" t="s">
        <v>46</v>
      </c>
      <c r="E45" s="23">
        <f>'[4]Preventivo 2021 - 2023'!J64</f>
        <v>2168729.0794200003</v>
      </c>
      <c r="F45" s="24">
        <f>'[4]Preventivo 2021 - 2023'!K64</f>
        <v>2029861.9084000001</v>
      </c>
      <c r="G45" s="25">
        <f>'[4]Preventivo 2021 - 2023'!L64</f>
        <v>1818261.9084000001</v>
      </c>
    </row>
    <row r="46" spans="1:7" x14ac:dyDescent="0.2">
      <c r="A46" s="10"/>
      <c r="C46" s="1" t="s">
        <v>9</v>
      </c>
      <c r="D46" s="1" t="s">
        <v>47</v>
      </c>
      <c r="E46" s="23">
        <f>'[4]Preventivo 2021 - 2023'!J33-59000+'[4]Preventivo 2021 - 2023'!J39-9000</f>
        <v>157000</v>
      </c>
      <c r="F46" s="24">
        <f t="shared" ref="F46:G48" si="0">E46</f>
        <v>157000</v>
      </c>
      <c r="G46" s="25">
        <f t="shared" si="0"/>
        <v>157000</v>
      </c>
    </row>
    <row r="47" spans="1:7" x14ac:dyDescent="0.2">
      <c r="A47" s="10"/>
      <c r="C47" s="1" t="s">
        <v>19</v>
      </c>
      <c r="D47" s="1" t="s">
        <v>48</v>
      </c>
      <c r="E47" s="23">
        <f>'[4]B1.3.1'!F8+'[4]B1.3.1'!F9+'[4]B1.3.1'!F10+'[4]B1.3.1'!F11</f>
        <v>59000</v>
      </c>
      <c r="F47" s="24">
        <f t="shared" si="0"/>
        <v>59000</v>
      </c>
      <c r="G47" s="25">
        <f t="shared" si="0"/>
        <v>59000</v>
      </c>
    </row>
    <row r="48" spans="1:7" x14ac:dyDescent="0.2">
      <c r="A48" s="10"/>
      <c r="C48" s="1" t="s">
        <v>29</v>
      </c>
      <c r="D48" s="1" t="s">
        <v>49</v>
      </c>
      <c r="E48" s="23">
        <f>'[4]B1.1'!D14</f>
        <v>35000</v>
      </c>
      <c r="F48" s="24">
        <f t="shared" si="0"/>
        <v>35000</v>
      </c>
      <c r="G48" s="25">
        <f t="shared" si="0"/>
        <v>35000</v>
      </c>
    </row>
    <row r="49" spans="1:7" x14ac:dyDescent="0.2">
      <c r="A49" s="10"/>
      <c r="E49" s="19"/>
      <c r="F49" s="19"/>
      <c r="G49" s="20"/>
    </row>
    <row r="50" spans="1:7" x14ac:dyDescent="0.2">
      <c r="A50" s="10"/>
      <c r="B50" s="13">
        <v>8</v>
      </c>
      <c r="D50" s="13" t="s">
        <v>50</v>
      </c>
      <c r="E50" s="21">
        <f>98600+9000</f>
        <v>107600</v>
      </c>
      <c r="F50" s="28">
        <f>E50</f>
        <v>107600</v>
      </c>
      <c r="G50" s="22">
        <f>F50</f>
        <v>107600</v>
      </c>
    </row>
    <row r="51" spans="1:7" x14ac:dyDescent="0.2">
      <c r="A51" s="10"/>
      <c r="E51" s="19"/>
      <c r="F51" s="19"/>
      <c r="G51" s="20"/>
    </row>
    <row r="52" spans="1:7" x14ac:dyDescent="0.2">
      <c r="A52" s="10"/>
      <c r="B52" s="13">
        <v>9</v>
      </c>
      <c r="D52" s="13" t="s">
        <v>51</v>
      </c>
      <c r="E52" s="21">
        <f>SUM(E53:E57)</f>
        <v>1540000</v>
      </c>
      <c r="F52" s="21">
        <f t="shared" ref="F52:G52" si="1">SUM(F53:F57)</f>
        <v>1510000</v>
      </c>
      <c r="G52" s="22">
        <f t="shared" si="1"/>
        <v>1510000</v>
      </c>
    </row>
    <row r="53" spans="1:7" x14ac:dyDescent="0.2">
      <c r="A53" s="10"/>
      <c r="C53" s="1" t="s">
        <v>7</v>
      </c>
      <c r="D53" s="1" t="s">
        <v>52</v>
      </c>
      <c r="E53" s="40">
        <f>[5]Foglio1!$B$7</f>
        <v>1087155</v>
      </c>
      <c r="F53" s="41">
        <f>[5]Foglio1!$C$7</f>
        <v>1065434</v>
      </c>
      <c r="G53" s="42">
        <f>F53</f>
        <v>1065434</v>
      </c>
    </row>
    <row r="54" spans="1:7" x14ac:dyDescent="0.2">
      <c r="A54" s="10"/>
      <c r="C54" s="1" t="s">
        <v>9</v>
      </c>
      <c r="D54" s="1" t="s">
        <v>53</v>
      </c>
      <c r="E54" s="40">
        <f>[5]Foglio1!$B$8</f>
        <v>300536</v>
      </c>
      <c r="F54" s="41">
        <f>[5]Foglio1!$C$8</f>
        <v>295246</v>
      </c>
      <c r="G54" s="42">
        <f t="shared" ref="G54:G57" si="2">F54</f>
        <v>295246</v>
      </c>
    </row>
    <row r="55" spans="1:7" x14ac:dyDescent="0.2">
      <c r="A55" s="10"/>
      <c r="C55" s="1" t="s">
        <v>19</v>
      </c>
      <c r="D55" s="1" t="s">
        <v>54</v>
      </c>
      <c r="E55" s="40">
        <f>[5]Foglio1!$B$9</f>
        <v>90709</v>
      </c>
      <c r="F55" s="41">
        <f>[5]Foglio1!$C$9</f>
        <v>87720</v>
      </c>
      <c r="G55" s="42">
        <f t="shared" si="2"/>
        <v>87720</v>
      </c>
    </row>
    <row r="56" spans="1:7" x14ac:dyDescent="0.2">
      <c r="A56" s="10"/>
      <c r="C56" s="1" t="s">
        <v>29</v>
      </c>
      <c r="D56" s="1" t="s">
        <v>55</v>
      </c>
      <c r="E56" s="40"/>
      <c r="F56" s="41"/>
      <c r="G56" s="42"/>
    </row>
    <row r="57" spans="1:7" x14ac:dyDescent="0.2">
      <c r="A57" s="10"/>
      <c r="C57" s="1" t="s">
        <v>31</v>
      </c>
      <c r="D57" s="1" t="s">
        <v>56</v>
      </c>
      <c r="E57" s="40">
        <v>61600</v>
      </c>
      <c r="F57" s="41">
        <v>61600</v>
      </c>
      <c r="G57" s="42">
        <f t="shared" si="2"/>
        <v>61600</v>
      </c>
    </row>
    <row r="58" spans="1:7" x14ac:dyDescent="0.2">
      <c r="A58" s="10"/>
      <c r="G58" s="6"/>
    </row>
    <row r="59" spans="1:7" x14ac:dyDescent="0.2">
      <c r="A59" s="10"/>
      <c r="B59" s="13">
        <v>10</v>
      </c>
      <c r="D59" s="13" t="s">
        <v>57</v>
      </c>
      <c r="E59" s="43">
        <f>E60+E61</f>
        <v>12000</v>
      </c>
      <c r="F59" s="44">
        <f>F60+F61</f>
        <v>12000</v>
      </c>
      <c r="G59" s="45">
        <f>G60+G61</f>
        <v>12000</v>
      </c>
    </row>
    <row r="60" spans="1:7" x14ac:dyDescent="0.2">
      <c r="A60" s="10"/>
      <c r="C60" s="1" t="s">
        <v>7</v>
      </c>
      <c r="D60" s="1" t="s">
        <v>58</v>
      </c>
      <c r="E60" s="23">
        <v>3000</v>
      </c>
      <c r="F60" s="24">
        <v>3000</v>
      </c>
      <c r="G60" s="25">
        <v>3000</v>
      </c>
    </row>
    <row r="61" spans="1:7" x14ac:dyDescent="0.2">
      <c r="A61" s="10"/>
      <c r="C61" s="1" t="s">
        <v>9</v>
      </c>
      <c r="D61" s="1" t="s">
        <v>59</v>
      </c>
      <c r="E61" s="23">
        <v>9000</v>
      </c>
      <c r="F61" s="24">
        <v>9000</v>
      </c>
      <c r="G61" s="25">
        <v>9000</v>
      </c>
    </row>
    <row r="62" spans="1:7" x14ac:dyDescent="0.2">
      <c r="A62" s="10"/>
      <c r="C62" s="1" t="s">
        <v>19</v>
      </c>
      <c r="D62" s="1" t="s">
        <v>60</v>
      </c>
      <c r="E62" s="23"/>
      <c r="F62" s="23"/>
      <c r="G62" s="25"/>
    </row>
    <row r="63" spans="1:7" ht="26.25" thickBot="1" x14ac:dyDescent="0.25">
      <c r="A63" s="46"/>
      <c r="B63" s="47"/>
      <c r="C63" s="47" t="s">
        <v>29</v>
      </c>
      <c r="D63" s="48" t="s">
        <v>61</v>
      </c>
      <c r="E63" s="49"/>
      <c r="F63" s="49"/>
      <c r="G63" s="50"/>
    </row>
    <row r="64" spans="1:7" ht="14.25" customHeight="1" x14ac:dyDescent="0.2">
      <c r="A64" s="10"/>
      <c r="E64" s="26"/>
      <c r="F64" s="26"/>
      <c r="G64" s="27"/>
    </row>
    <row r="65" spans="1:7" ht="13.5" thickBot="1" x14ac:dyDescent="0.25">
      <c r="A65" s="10"/>
      <c r="E65" s="26"/>
      <c r="F65" s="26"/>
      <c r="G65" s="27"/>
    </row>
    <row r="66" spans="1:7" ht="13.5" thickBot="1" x14ac:dyDescent="0.25">
      <c r="A66" s="51"/>
      <c r="B66" s="52"/>
      <c r="C66" s="52"/>
      <c r="D66" s="52"/>
      <c r="E66" s="8" t="s">
        <v>2</v>
      </c>
      <c r="F66" s="8"/>
      <c r="G66" s="9"/>
    </row>
    <row r="67" spans="1:7" ht="39" thickBot="1" x14ac:dyDescent="0.25">
      <c r="A67" s="10"/>
      <c r="E67" s="11" t="s">
        <v>3</v>
      </c>
      <c r="F67" s="11" t="s">
        <v>4</v>
      </c>
      <c r="G67" s="12" t="s">
        <v>5</v>
      </c>
    </row>
    <row r="68" spans="1:7" ht="25.5" x14ac:dyDescent="0.2">
      <c r="A68" s="10"/>
      <c r="B68" s="13">
        <v>11</v>
      </c>
      <c r="D68" s="39" t="s">
        <v>62</v>
      </c>
      <c r="E68" s="53"/>
      <c r="F68" s="53"/>
      <c r="G68" s="54"/>
    </row>
    <row r="69" spans="1:7" x14ac:dyDescent="0.2">
      <c r="A69" s="10"/>
      <c r="E69" s="26"/>
      <c r="F69" s="26"/>
      <c r="G69" s="27"/>
    </row>
    <row r="70" spans="1:7" x14ac:dyDescent="0.2">
      <c r="A70" s="10"/>
      <c r="B70" s="13">
        <v>12</v>
      </c>
      <c r="D70" s="13" t="s">
        <v>63</v>
      </c>
      <c r="E70" s="23"/>
      <c r="F70" s="24"/>
      <c r="G70" s="25"/>
    </row>
    <row r="71" spans="1:7" x14ac:dyDescent="0.2">
      <c r="A71" s="10"/>
      <c r="E71" s="26"/>
      <c r="F71" s="26"/>
      <c r="G71" s="27"/>
    </row>
    <row r="72" spans="1:7" x14ac:dyDescent="0.2">
      <c r="A72" s="10"/>
      <c r="B72" s="13">
        <v>13</v>
      </c>
      <c r="D72" s="13" t="s">
        <v>64</v>
      </c>
      <c r="E72" s="23"/>
      <c r="F72" s="24"/>
      <c r="G72" s="25"/>
    </row>
    <row r="73" spans="1:7" x14ac:dyDescent="0.2">
      <c r="A73" s="10"/>
      <c r="E73" s="26"/>
      <c r="F73" s="26"/>
      <c r="G73" s="27"/>
    </row>
    <row r="74" spans="1:7" x14ac:dyDescent="0.2">
      <c r="A74" s="10"/>
      <c r="B74" s="13">
        <v>14</v>
      </c>
      <c r="D74" s="13" t="s">
        <v>65</v>
      </c>
      <c r="E74" s="21">
        <f>E76+E75</f>
        <v>182798</v>
      </c>
      <c r="F74" s="21">
        <f>F76+F75</f>
        <v>182798</v>
      </c>
      <c r="G74" s="22">
        <f>G76+G75</f>
        <v>182798</v>
      </c>
    </row>
    <row r="75" spans="1:7" x14ac:dyDescent="0.2">
      <c r="A75" s="10"/>
      <c r="C75" s="1" t="s">
        <v>7</v>
      </c>
      <c r="D75" s="34" t="s">
        <v>66</v>
      </c>
      <c r="E75" s="23">
        <f>'[4]Preventivo 2021 - 2023'!J37</f>
        <v>50798.28</v>
      </c>
      <c r="F75" s="24">
        <f>E75</f>
        <v>50798.28</v>
      </c>
      <c r="G75" s="25">
        <f>F75</f>
        <v>50798.28</v>
      </c>
    </row>
    <row r="76" spans="1:7" x14ac:dyDescent="0.2">
      <c r="A76" s="10"/>
      <c r="C76" s="1" t="s">
        <v>9</v>
      </c>
      <c r="D76" s="1" t="s">
        <v>67</v>
      </c>
      <c r="E76" s="23">
        <f>'[4]Preventivo 2021 - 2023'!J35-'[4]Preventivo 2021 - 2023'!J37-3000</f>
        <v>131999.72</v>
      </c>
      <c r="F76" s="24">
        <f>E76</f>
        <v>131999.72</v>
      </c>
      <c r="G76" s="25">
        <f>F76</f>
        <v>131999.72</v>
      </c>
    </row>
    <row r="77" spans="1:7" ht="13.5" thickBot="1" x14ac:dyDescent="0.25">
      <c r="A77" s="10"/>
      <c r="E77" s="19"/>
      <c r="F77" s="19"/>
      <c r="G77" s="20"/>
    </row>
    <row r="78" spans="1:7" ht="13.5" thickBot="1" x14ac:dyDescent="0.25">
      <c r="A78" s="10"/>
      <c r="D78" s="7" t="s">
        <v>68</v>
      </c>
      <c r="E78" s="55">
        <f>E74+E72+E70+E59+E52+E50+E43+E41</f>
        <v>4265127.0794200003</v>
      </c>
      <c r="F78" s="55">
        <f t="shared" ref="F78:G78" si="3">F74+F72+F70+F59+F52+F50+F43+F41</f>
        <v>4096259.9084000001</v>
      </c>
      <c r="G78" s="56">
        <f t="shared" si="3"/>
        <v>3884659.9084000001</v>
      </c>
    </row>
    <row r="79" spans="1:7" ht="13.5" thickBot="1" x14ac:dyDescent="0.25">
      <c r="A79" s="10"/>
      <c r="E79" s="19"/>
      <c r="F79" s="19"/>
      <c r="G79" s="20"/>
    </row>
    <row r="80" spans="1:7" ht="13.5" thickBot="1" x14ac:dyDescent="0.25">
      <c r="A80" s="46"/>
      <c r="B80" s="47"/>
      <c r="C80" s="47"/>
      <c r="D80" s="7" t="s">
        <v>69</v>
      </c>
      <c r="E80" s="57">
        <f>E37-E78</f>
        <v>-54897.93942000065</v>
      </c>
      <c r="F80" s="57">
        <f>F37-F78</f>
        <v>-132816.90840000007</v>
      </c>
      <c r="G80" s="58">
        <f>G37-G78</f>
        <v>-141216.90840000007</v>
      </c>
    </row>
    <row r="81" spans="1:7" ht="13.5" thickBot="1" x14ac:dyDescent="0.25">
      <c r="A81" s="10"/>
      <c r="E81" s="19"/>
      <c r="F81" s="19"/>
      <c r="G81" s="20"/>
    </row>
    <row r="82" spans="1:7" ht="13.5" thickBot="1" x14ac:dyDescent="0.25">
      <c r="A82" s="7" t="s">
        <v>70</v>
      </c>
      <c r="D82" s="7" t="s">
        <v>71</v>
      </c>
      <c r="E82" s="19"/>
      <c r="F82" s="19"/>
      <c r="G82" s="20"/>
    </row>
    <row r="83" spans="1:7" x14ac:dyDescent="0.2">
      <c r="A83" s="10"/>
      <c r="E83" s="19"/>
      <c r="F83" s="19"/>
      <c r="G83" s="20"/>
    </row>
    <row r="84" spans="1:7" ht="38.25" x14ac:dyDescent="0.2">
      <c r="A84" s="10"/>
      <c r="B84" s="13">
        <v>15</v>
      </c>
      <c r="D84" s="59" t="s">
        <v>72</v>
      </c>
      <c r="E84" s="15"/>
      <c r="F84" s="16"/>
      <c r="G84" s="17"/>
    </row>
    <row r="85" spans="1:7" x14ac:dyDescent="0.2">
      <c r="A85" s="10"/>
      <c r="E85" s="19"/>
      <c r="F85" s="19"/>
      <c r="G85" s="20"/>
    </row>
    <row r="86" spans="1:7" x14ac:dyDescent="0.2">
      <c r="A86" s="10"/>
      <c r="B86" s="13">
        <v>16</v>
      </c>
      <c r="D86" s="13" t="s">
        <v>73</v>
      </c>
      <c r="E86" s="21">
        <f>E89</f>
        <v>100</v>
      </c>
      <c r="F86" s="28">
        <v>100</v>
      </c>
      <c r="G86" s="22">
        <v>100</v>
      </c>
    </row>
    <row r="87" spans="1:7" ht="38.25" x14ac:dyDescent="0.2">
      <c r="A87" s="10"/>
      <c r="C87" s="1" t="s">
        <v>7</v>
      </c>
      <c r="D87" s="60" t="s">
        <v>74</v>
      </c>
      <c r="E87" s="15"/>
      <c r="F87" s="16"/>
      <c r="G87" s="17"/>
    </row>
    <row r="88" spans="1:7" x14ac:dyDescent="0.2">
      <c r="A88" s="10"/>
      <c r="C88" s="1" t="s">
        <v>9</v>
      </c>
      <c r="D88" s="1" t="s">
        <v>75</v>
      </c>
      <c r="E88" s="61"/>
      <c r="F88" s="16"/>
      <c r="G88" s="62"/>
    </row>
    <row r="89" spans="1:7" x14ac:dyDescent="0.2">
      <c r="A89" s="10"/>
      <c r="C89" s="1" t="s">
        <v>19</v>
      </c>
      <c r="D89" s="1" t="s">
        <v>76</v>
      </c>
      <c r="E89" s="15">
        <f>'[6]Piano ind. 1 vm'!H73</f>
        <v>100</v>
      </c>
      <c r="F89" s="16">
        <v>100</v>
      </c>
      <c r="G89" s="17">
        <v>100</v>
      </c>
    </row>
    <row r="90" spans="1:7" ht="38.25" x14ac:dyDescent="0.2">
      <c r="A90" s="10"/>
      <c r="C90" s="1" t="s">
        <v>29</v>
      </c>
      <c r="D90" s="60" t="s">
        <v>77</v>
      </c>
      <c r="E90" s="15"/>
      <c r="F90" s="16"/>
      <c r="G90" s="17"/>
    </row>
    <row r="91" spans="1:7" x14ac:dyDescent="0.2">
      <c r="A91" s="10"/>
      <c r="E91" s="19"/>
      <c r="F91" s="19"/>
      <c r="G91" s="20"/>
    </row>
    <row r="92" spans="1:7" x14ac:dyDescent="0.2">
      <c r="A92" s="10"/>
      <c r="B92" s="13">
        <v>17</v>
      </c>
      <c r="D92" s="13" t="s">
        <v>78</v>
      </c>
      <c r="E92" s="15">
        <f>E93</f>
        <v>100</v>
      </c>
      <c r="F92" s="16">
        <v>100</v>
      </c>
      <c r="G92" s="17">
        <v>100</v>
      </c>
    </row>
    <row r="93" spans="1:7" x14ac:dyDescent="0.2">
      <c r="A93" s="10"/>
      <c r="C93" s="1" t="s">
        <v>7</v>
      </c>
      <c r="D93" s="1" t="s">
        <v>79</v>
      </c>
      <c r="E93" s="15">
        <v>100</v>
      </c>
      <c r="F93" s="16">
        <v>100</v>
      </c>
      <c r="G93" s="17">
        <v>100</v>
      </c>
    </row>
    <row r="94" spans="1:7" x14ac:dyDescent="0.2">
      <c r="A94" s="10"/>
      <c r="C94" s="1" t="s">
        <v>9</v>
      </c>
      <c r="D94" s="1" t="s">
        <v>80</v>
      </c>
      <c r="E94" s="15"/>
      <c r="F94" s="16"/>
      <c r="G94" s="17"/>
    </row>
    <row r="95" spans="1:7" x14ac:dyDescent="0.2">
      <c r="A95" s="10"/>
      <c r="C95" s="1" t="s">
        <v>19</v>
      </c>
      <c r="D95" s="1" t="s">
        <v>81</v>
      </c>
      <c r="E95" s="15"/>
      <c r="F95" s="16"/>
      <c r="G95" s="17"/>
    </row>
    <row r="96" spans="1:7" x14ac:dyDescent="0.2">
      <c r="A96" s="10"/>
      <c r="E96" s="19"/>
      <c r="F96" s="19"/>
      <c r="G96" s="20"/>
    </row>
    <row r="97" spans="1:7" x14ac:dyDescent="0.2">
      <c r="A97" s="10"/>
      <c r="B97" s="13" t="s">
        <v>82</v>
      </c>
      <c r="D97" s="13" t="s">
        <v>83</v>
      </c>
      <c r="E97" s="15"/>
      <c r="F97" s="16"/>
      <c r="G97" s="17"/>
    </row>
    <row r="98" spans="1:7" ht="13.5" thickBot="1" x14ac:dyDescent="0.25">
      <c r="A98" s="10"/>
      <c r="E98" s="19"/>
      <c r="F98" s="19"/>
      <c r="G98" s="20"/>
    </row>
    <row r="99" spans="1:7" ht="13.5" thickBot="1" x14ac:dyDescent="0.25">
      <c r="A99" s="10"/>
      <c r="D99" s="7" t="s">
        <v>84</v>
      </c>
      <c r="E99" s="57">
        <f>E86-E92</f>
        <v>0</v>
      </c>
      <c r="F99" s="57">
        <v>0</v>
      </c>
      <c r="G99" s="58">
        <v>0</v>
      </c>
    </row>
    <row r="100" spans="1:7" ht="13.5" thickBot="1" x14ac:dyDescent="0.25">
      <c r="A100" s="10"/>
      <c r="E100" s="19"/>
      <c r="F100" s="19"/>
      <c r="G100" s="20"/>
    </row>
    <row r="101" spans="1:7" ht="13.5" thickBot="1" x14ac:dyDescent="0.25">
      <c r="A101" s="7" t="s">
        <v>85</v>
      </c>
      <c r="D101" s="7" t="s">
        <v>86</v>
      </c>
      <c r="E101" s="19"/>
      <c r="F101" s="19"/>
      <c r="G101" s="20"/>
    </row>
    <row r="102" spans="1:7" x14ac:dyDescent="0.2">
      <c r="A102" s="10"/>
      <c r="E102" s="19"/>
      <c r="F102" s="19"/>
      <c r="G102" s="20"/>
    </row>
    <row r="103" spans="1:7" x14ac:dyDescent="0.2">
      <c r="A103" s="10"/>
      <c r="B103" s="13">
        <v>18</v>
      </c>
      <c r="D103" s="13" t="s">
        <v>87</v>
      </c>
      <c r="E103" s="19"/>
      <c r="F103" s="19"/>
      <c r="G103" s="20"/>
    </row>
    <row r="104" spans="1:7" x14ac:dyDescent="0.2">
      <c r="A104" s="10"/>
      <c r="C104" s="1" t="s">
        <v>7</v>
      </c>
      <c r="D104" s="1" t="s">
        <v>88</v>
      </c>
      <c r="E104" s="15"/>
      <c r="F104" s="16"/>
      <c r="G104" s="17"/>
    </row>
    <row r="105" spans="1:7" x14ac:dyDescent="0.2">
      <c r="A105" s="10"/>
      <c r="C105" s="1" t="s">
        <v>9</v>
      </c>
      <c r="D105" s="1" t="s">
        <v>89</v>
      </c>
      <c r="E105" s="15"/>
      <c r="F105" s="16"/>
      <c r="G105" s="17"/>
    </row>
    <row r="106" spans="1:7" x14ac:dyDescent="0.2">
      <c r="A106" s="10"/>
      <c r="C106" s="1" t="s">
        <v>19</v>
      </c>
      <c r="D106" s="1" t="s">
        <v>90</v>
      </c>
      <c r="E106" s="15"/>
      <c r="F106" s="16"/>
      <c r="G106" s="17"/>
    </row>
    <row r="107" spans="1:7" x14ac:dyDescent="0.2">
      <c r="A107" s="10"/>
      <c r="E107" s="19"/>
      <c r="F107" s="19"/>
      <c r="G107" s="20"/>
    </row>
    <row r="108" spans="1:7" x14ac:dyDescent="0.2">
      <c r="A108" s="10"/>
      <c r="B108" s="13">
        <v>19</v>
      </c>
      <c r="D108" s="13" t="s">
        <v>91</v>
      </c>
      <c r="E108" s="19"/>
      <c r="F108" s="19"/>
      <c r="G108" s="20"/>
    </row>
    <row r="109" spans="1:7" x14ac:dyDescent="0.2">
      <c r="A109" s="10"/>
      <c r="C109" s="1" t="s">
        <v>7</v>
      </c>
      <c r="D109" s="1" t="s">
        <v>92</v>
      </c>
      <c r="E109" s="15"/>
      <c r="F109" s="16"/>
      <c r="G109" s="17"/>
    </row>
    <row r="110" spans="1:7" x14ac:dyDescent="0.2">
      <c r="A110" s="10"/>
      <c r="C110" s="1" t="s">
        <v>9</v>
      </c>
      <c r="D110" s="1" t="s">
        <v>93</v>
      </c>
      <c r="E110" s="15"/>
      <c r="F110" s="16"/>
      <c r="G110" s="17"/>
    </row>
    <row r="111" spans="1:7" x14ac:dyDescent="0.2">
      <c r="A111" s="10"/>
      <c r="C111" s="1" t="s">
        <v>19</v>
      </c>
      <c r="D111" s="1" t="s">
        <v>94</v>
      </c>
      <c r="E111" s="15"/>
      <c r="F111" s="16"/>
      <c r="G111" s="17"/>
    </row>
    <row r="112" spans="1:7" ht="13.5" thickBot="1" x14ac:dyDescent="0.25">
      <c r="A112" s="10"/>
      <c r="E112" s="19"/>
      <c r="F112" s="19"/>
      <c r="G112" s="20"/>
    </row>
    <row r="113" spans="1:7" ht="13.5" thickBot="1" x14ac:dyDescent="0.25">
      <c r="A113" s="10"/>
      <c r="D113" s="7" t="s">
        <v>95</v>
      </c>
      <c r="E113" s="63"/>
      <c r="F113" s="63"/>
      <c r="G113" s="64"/>
    </row>
    <row r="114" spans="1:7" ht="13.5" thickBot="1" x14ac:dyDescent="0.25">
      <c r="A114" s="10"/>
      <c r="E114" s="19"/>
      <c r="F114" s="19"/>
      <c r="G114" s="20"/>
    </row>
    <row r="115" spans="1:7" ht="13.5" thickBot="1" x14ac:dyDescent="0.25">
      <c r="A115" s="7" t="s">
        <v>96</v>
      </c>
      <c r="D115" s="7" t="s">
        <v>97</v>
      </c>
      <c r="E115" s="19"/>
      <c r="F115" s="19"/>
      <c r="G115" s="20"/>
    </row>
    <row r="116" spans="1:7" x14ac:dyDescent="0.2">
      <c r="A116" s="10"/>
      <c r="E116" s="19"/>
      <c r="F116" s="19"/>
      <c r="G116" s="20"/>
    </row>
    <row r="117" spans="1:7" ht="25.5" x14ac:dyDescent="0.2">
      <c r="A117" s="10"/>
      <c r="B117" s="13">
        <v>20</v>
      </c>
      <c r="D117" s="59" t="s">
        <v>98</v>
      </c>
      <c r="E117" s="15"/>
      <c r="F117" s="16"/>
      <c r="G117" s="17"/>
    </row>
    <row r="118" spans="1:7" x14ac:dyDescent="0.2">
      <c r="A118" s="10"/>
      <c r="E118" s="15"/>
      <c r="F118" s="16"/>
      <c r="G118" s="17"/>
    </row>
    <row r="119" spans="1:7" ht="51" x14ac:dyDescent="0.2">
      <c r="A119" s="10"/>
      <c r="B119" s="13">
        <v>21</v>
      </c>
      <c r="D119" s="59" t="s">
        <v>99</v>
      </c>
      <c r="E119" s="15"/>
      <c r="F119" s="16"/>
      <c r="G119" s="17"/>
    </row>
    <row r="120" spans="1:7" ht="13.5" thickBot="1" x14ac:dyDescent="0.25">
      <c r="A120" s="10"/>
      <c r="E120" s="19"/>
      <c r="F120" s="19"/>
      <c r="G120" s="20"/>
    </row>
    <row r="121" spans="1:7" ht="13.5" thickBot="1" x14ac:dyDescent="0.25">
      <c r="A121" s="10"/>
      <c r="D121" s="7" t="s">
        <v>100</v>
      </c>
      <c r="E121" s="55">
        <f>E117-E119</f>
        <v>0</v>
      </c>
      <c r="F121" s="55"/>
      <c r="G121" s="56"/>
    </row>
    <row r="122" spans="1:7" ht="13.5" thickBot="1" x14ac:dyDescent="0.25">
      <c r="A122" s="10"/>
      <c r="E122" s="19"/>
      <c r="F122" s="19"/>
      <c r="G122" s="20"/>
    </row>
    <row r="123" spans="1:7" ht="13.5" thickBot="1" x14ac:dyDescent="0.25">
      <c r="A123" s="10"/>
      <c r="D123" s="7" t="s">
        <v>101</v>
      </c>
      <c r="E123" s="57">
        <f>E80+E99</f>
        <v>-54897.93942000065</v>
      </c>
      <c r="F123" s="57">
        <f>F80+F99</f>
        <v>-132816.90840000007</v>
      </c>
      <c r="G123" s="58">
        <f>G80+G99</f>
        <v>-141216.90840000007</v>
      </c>
    </row>
    <row r="124" spans="1:7" ht="13.5" thickBot="1" x14ac:dyDescent="0.25">
      <c r="A124" s="10"/>
      <c r="E124" s="19"/>
      <c r="F124" s="19"/>
      <c r="G124" s="20"/>
    </row>
    <row r="125" spans="1:7" ht="13.5" thickBot="1" x14ac:dyDescent="0.25">
      <c r="A125" s="10"/>
      <c r="D125" s="7" t="s">
        <v>102</v>
      </c>
      <c r="E125" s="63"/>
      <c r="F125" s="63"/>
      <c r="G125" s="64"/>
    </row>
    <row r="126" spans="1:7" ht="13.5" thickBot="1" x14ac:dyDescent="0.25">
      <c r="A126" s="10"/>
      <c r="E126" s="19"/>
      <c r="F126" s="19"/>
      <c r="G126" s="20"/>
    </row>
    <row r="127" spans="1:7" ht="13.5" thickBot="1" x14ac:dyDescent="0.25">
      <c r="A127" s="46"/>
      <c r="B127" s="47"/>
      <c r="C127" s="47"/>
      <c r="D127" s="7" t="s">
        <v>103</v>
      </c>
      <c r="E127" s="57">
        <f>E123</f>
        <v>-54897.93942000065</v>
      </c>
      <c r="F127" s="57">
        <f>F123</f>
        <v>-132816.90840000007</v>
      </c>
      <c r="G127" s="58">
        <f>G123</f>
        <v>-141216.90840000007</v>
      </c>
    </row>
    <row r="128" spans="1:7" x14ac:dyDescent="0.2">
      <c r="A128" s="10"/>
      <c r="E128" s="14"/>
      <c r="F128" s="14"/>
      <c r="G128" s="14"/>
    </row>
    <row r="129" spans="4:7" x14ac:dyDescent="0.2">
      <c r="D129" s="1" t="s">
        <v>104</v>
      </c>
      <c r="E129" s="14"/>
      <c r="F129" s="14"/>
      <c r="G129" s="14"/>
    </row>
    <row r="130" spans="4:7" x14ac:dyDescent="0.2">
      <c r="E130" s="14"/>
    </row>
    <row r="131" spans="4:7" ht="13.5" customHeight="1" x14ac:dyDescent="0.2">
      <c r="E131" s="14"/>
    </row>
    <row r="132" spans="4:7" x14ac:dyDescent="0.2">
      <c r="E132" s="14"/>
    </row>
  </sheetData>
  <mergeCells count="1">
    <mergeCell ref="A1:G1"/>
  </mergeCells>
  <pageMargins left="0.7" right="0.7" top="0.75" bottom="0.75" header="0.3" footer="0.3"/>
  <pageSetup paperSize="8" fitToHeight="0" orientation="portrait" r:id="rId1"/>
  <rowBreaks count="1" manualBreakCount="1">
    <brk id="6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Pluriennale 21-23</vt:lpstr>
      <vt:lpstr>'Pluriennale 21-23'!Area_stampa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2020-11-02T10:40:34Z</cp:lastPrinted>
  <dcterms:created xsi:type="dcterms:W3CDTF">2020-10-30T11:44:11Z</dcterms:created>
  <dcterms:modified xsi:type="dcterms:W3CDTF">2021-03-23T13:12:07Z</dcterms:modified>
</cp:coreProperties>
</file>