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20" windowHeight="6300" tabRatio="908" activeTab="1"/>
  </bookViews>
  <sheets>
    <sheet name="dettaglio controlli" sheetId="1" r:id="rId1"/>
    <sheet name="SINTESI RENDICONTAZ. Agg 23.09." sheetId="2" r:id="rId2"/>
  </sheets>
  <definedNames>
    <definedName name="_xlnm.Print_Area" localSheetId="1">'SINTESI RENDICONTAZ. Agg 23.09.'!$A$1:$H$13</definedName>
  </definedNames>
  <calcPr fullCalcOnLoad="1"/>
</workbook>
</file>

<file path=xl/sharedStrings.xml><?xml version="1.0" encoding="utf-8"?>
<sst xmlns="http://schemas.openxmlformats.org/spreadsheetml/2006/main" count="162" uniqueCount="77">
  <si>
    <t>BL</t>
  </si>
  <si>
    <t>PD</t>
  </si>
  <si>
    <t>RO</t>
  </si>
  <si>
    <t>VE</t>
  </si>
  <si>
    <t>VR</t>
  </si>
  <si>
    <t>VI</t>
  </si>
  <si>
    <t>TV</t>
  </si>
  <si>
    <t>SPESE VARIE</t>
  </si>
  <si>
    <t>SPESE PERSONALE</t>
  </si>
  <si>
    <t>CCIAA</t>
  </si>
  <si>
    <t>TOTALE</t>
  </si>
  <si>
    <t>SPESE EFFETTUATE</t>
  </si>
  <si>
    <t>SPESE PREVISTE</t>
  </si>
  <si>
    <t>SPESE ACQUISTO PRODOTTI</t>
  </si>
  <si>
    <t>SPESE ANALISI LABORATORIO</t>
  </si>
  <si>
    <t>SPESA RESIDUA</t>
  </si>
  <si>
    <t>RENDICONTO SPESE CCIAA VENETO</t>
  </si>
  <si>
    <t>Verifica della qualità dei beni in Veneto</t>
  </si>
  <si>
    <t>DGR n. 3304 del 21 dicembre 2010</t>
  </si>
  <si>
    <t>PRODOTTO</t>
  </si>
  <si>
    <t>DATA FATTURA</t>
  </si>
  <si>
    <t>No. FATTURA</t>
  </si>
  <si>
    <t>1928/2011</t>
  </si>
  <si>
    <t>LABORATORIO</t>
  </si>
  <si>
    <t>IST. ITALIANO SICUREZZA DEI GIOCATTOLI</t>
  </si>
  <si>
    <t>Aereo Caccia Sky bomber 2</t>
  </si>
  <si>
    <t>1690/2011</t>
  </si>
  <si>
    <t>TOT</t>
  </si>
  <si>
    <t>RIF. RAPPORTO</t>
  </si>
  <si>
    <t>11.12497</t>
  </si>
  <si>
    <t>11.12771</t>
  </si>
  <si>
    <t>2178/2011</t>
  </si>
  <si>
    <t>2179/2011</t>
  </si>
  <si>
    <t>2180/2011</t>
  </si>
  <si>
    <t>Trenino cm 28 luna park musicale</t>
  </si>
  <si>
    <t>CATEGORIA</t>
  </si>
  <si>
    <t>GIOCATTOLI</t>
  </si>
  <si>
    <t xml:space="preserve">Camioncino gleeful </t>
  </si>
  <si>
    <t>TIPO VERIFICA</t>
  </si>
  <si>
    <t>verifica documentale</t>
  </si>
  <si>
    <t>migrazione di alcuni elementi - metalli pesanti</t>
  </si>
  <si>
    <t>determinazione contenuto plastificati e rilascio attestato conformità a norma</t>
  </si>
  <si>
    <t>11.11655</t>
  </si>
  <si>
    <t>11.12494</t>
  </si>
  <si>
    <t>11.12962</t>
  </si>
  <si>
    <t>2262/2011</t>
  </si>
  <si>
    <t>Bambola</t>
  </si>
  <si>
    <t>materiale plastificato idoneo ad essere portato alla bocca rilascio attestato di conformità</t>
  </si>
  <si>
    <t>2527/2011</t>
  </si>
  <si>
    <t>Fucile giocattolo</t>
  </si>
  <si>
    <t>Venezia, 23 settembre 2011</t>
  </si>
  <si>
    <t>CNR</t>
  </si>
  <si>
    <t>TESSILI</t>
  </si>
  <si>
    <t>T-shirt</t>
  </si>
  <si>
    <t>Gonna</t>
  </si>
  <si>
    <t>Maglietta</t>
  </si>
  <si>
    <t>Vestito</t>
  </si>
  <si>
    <t>T-shirt bambino</t>
  </si>
  <si>
    <t>11.18192</t>
  </si>
  <si>
    <t>11.18420</t>
  </si>
  <si>
    <t>1358</t>
  </si>
  <si>
    <t>1468</t>
  </si>
  <si>
    <t>1487</t>
  </si>
  <si>
    <t>1556</t>
  </si>
  <si>
    <t>1646</t>
  </si>
  <si>
    <t>1647</t>
  </si>
  <si>
    <t>1712</t>
  </si>
  <si>
    <t>IMPORTO CON IVA</t>
  </si>
  <si>
    <t>prova di conformità</t>
  </si>
  <si>
    <t>Cappottino bimbo</t>
  </si>
  <si>
    <t>Giacca uomo</t>
  </si>
  <si>
    <t>Maglia</t>
  </si>
  <si>
    <t>Jeans bambina</t>
  </si>
  <si>
    <t>Pantalone donna</t>
  </si>
  <si>
    <t>Camicia donna</t>
  </si>
  <si>
    <t>Jeans uomo</t>
  </si>
  <si>
    <t>Telo Bagno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</si>
</sst>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.000000"/>
    <numFmt numFmtId="167" formatCode="#,##0.000"/>
    <numFmt numFmtId="168" formatCode="############"/>
    <numFmt numFmtId="169" formatCode="[$-410]dddd\ d\ mmmm\ yyyy"/>
    <numFmt numFmtId="170" formatCode="00000"/>
    <numFmt numFmtId="171" formatCode="[&lt;=9999999]####\-####;\(0###\)\ ####\-####"/>
    <numFmt numFmtId="172" formatCode="0.0"/>
    <numFmt numFmtId="173" formatCode="0.000"/>
    <numFmt numFmtId="174" formatCode="h\.mm\.ss"/>
    <numFmt numFmtId="175" formatCode="_-* #,##0.000_-;\-* #,##0.000_-;_-* &quot;-&quot;???_-;_-@_-"/>
    <numFmt numFmtId="176" formatCode="#,##0.00_ ;\-#,##0.00\ "/>
    <numFmt numFmtId="177" formatCode="#,##0.000;\-#,##0.000"/>
    <numFmt numFmtId="178" formatCode="#,##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#,##0.00_ ;[Red]\-#,##0.00\ "/>
    <numFmt numFmtId="184" formatCode="#,##0_ ;[Red]\-#,##0\ "/>
    <numFmt numFmtId="185" formatCode="&quot;€&quot;\ #,##0"/>
    <numFmt numFmtId="186" formatCode="&quot;€&quot;\ #,##0.00"/>
    <numFmt numFmtId="187" formatCode="#,##0\ [$€-1];[Red]\-#,##0\ [$€-1]"/>
    <numFmt numFmtId="188" formatCode="#,##0.00\ [$€-1];[Red]\-#,##0.00\ [$€-1]"/>
    <numFmt numFmtId="189" formatCode="#,##0_ ;\-#,##0\ "/>
    <numFmt numFmtId="190" formatCode="#,##0.000_ ;\-#,##0.000\ "/>
    <numFmt numFmtId="191" formatCode="&quot;€&quot;\ #,##0.000;[Red]\-&quot;€&quot;\ #,##0.000"/>
    <numFmt numFmtId="192" formatCode="0.00;[Red]0.00"/>
    <numFmt numFmtId="193" formatCode="_+\-&quot;€&quot;\ * #,##0.00_-;\-&quot;€&quot;\ * #,##0.00_-;_-&quot;€&quot;\ * &quot;-&quot;??_-;_-@_-"/>
    <numFmt numFmtId="194" formatCode="_-\+&quot;€&quot;\ * #,##0.00_-;\-&quot;€&quot;\ * #,##0.00_-;_-&quot;€&quot;\ * &quot;-&quot;??_-;_-@_-"/>
    <numFmt numFmtId="195" formatCode="_-&quot;€&quot;\ * #,##0.00_-;\-&quot;€&quot;\ * #,##0.00_-;_-\+&quot;€&quot;\ * &quot;-&quot;??_-;_-@_-"/>
    <numFmt numFmtId="196" formatCode="\+0.00\ &quot;€&quot;;[Red]\-0.00&quot;€&quot;"/>
    <numFmt numFmtId="197" formatCode="\+0.00\ &quot;€&quot;;\-0.00\ &quot;€&quot;"/>
    <numFmt numFmtId="198" formatCode="#,##0.00;[Red]#,##0.00"/>
    <numFmt numFmtId="199" formatCode="0.00_ ;[Red]\-0.00\ "/>
    <numFmt numFmtId="200" formatCode="mmm\-yyyy"/>
  </numFmts>
  <fonts count="22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name val="Arial"/>
      <family val="2"/>
    </font>
    <font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1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1" xfId="0" applyFont="1" applyFill="1" applyBorder="1" applyAlignment="1">
      <alignment/>
    </xf>
    <xf numFmtId="2" fontId="9" fillId="0" borderId="1" xfId="0" applyNumberFormat="1" applyFont="1" applyFill="1" applyBorder="1" applyAlignment="1">
      <alignment horizontal="center" wrapText="1"/>
    </xf>
    <xf numFmtId="8" fontId="13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4" fontId="8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8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/>
    </xf>
    <xf numFmtId="185" fontId="8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/>
    </xf>
    <xf numFmtId="0" fontId="16" fillId="0" borderId="1" xfId="0" applyFont="1" applyBorder="1" applyAlignment="1">
      <alignment/>
    </xf>
    <xf numFmtId="0" fontId="0" fillId="0" borderId="2" xfId="0" applyBorder="1" applyAlignment="1">
      <alignment/>
    </xf>
    <xf numFmtId="0" fontId="16" fillId="0" borderId="1" xfId="0" applyFont="1" applyFill="1" applyBorder="1" applyAlignment="1">
      <alignment/>
    </xf>
    <xf numFmtId="8" fontId="7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2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/>
    </xf>
    <xf numFmtId="198" fontId="17" fillId="3" borderId="1" xfId="20" applyNumberFormat="1" applyFont="1" applyFill="1" applyBorder="1" applyAlignment="1">
      <alignment horizontal="center" vertical="center" wrapText="1"/>
    </xf>
    <xf numFmtId="198" fontId="19" fillId="0" borderId="1" xfId="20" applyNumberFormat="1" applyFont="1" applyFill="1" applyBorder="1" applyAlignment="1">
      <alignment horizontal="center" vertical="center" wrapText="1"/>
    </xf>
    <xf numFmtId="198" fontId="17" fillId="3" borderId="1" xfId="20" applyNumberFormat="1" applyFont="1" applyFill="1" applyBorder="1" applyAlignment="1">
      <alignment horizontal="center" vertical="center"/>
    </xf>
    <xf numFmtId="198" fontId="19" fillId="0" borderId="1" xfId="0" applyNumberFormat="1" applyFont="1" applyFill="1" applyBorder="1" applyAlignment="1">
      <alignment horizontal="center" vertical="center"/>
    </xf>
    <xf numFmtId="198" fontId="18" fillId="3" borderId="1" xfId="0" applyNumberFormat="1" applyFont="1" applyFill="1" applyBorder="1" applyAlignment="1">
      <alignment horizontal="center" vertical="center"/>
    </xf>
    <xf numFmtId="198" fontId="18" fillId="0" borderId="1" xfId="20" applyNumberFormat="1" applyFont="1" applyFill="1" applyBorder="1" applyAlignment="1">
      <alignment horizontal="center" vertical="center" wrapText="1"/>
    </xf>
    <xf numFmtId="198" fontId="18" fillId="0" borderId="1" xfId="0" applyNumberFormat="1" applyFont="1" applyFill="1" applyBorder="1" applyAlignment="1">
      <alignment horizontal="center" vertical="center"/>
    </xf>
    <xf numFmtId="183" fontId="16" fillId="0" borderId="1" xfId="0" applyNumberFormat="1" applyFont="1" applyFill="1" applyBorder="1" applyAlignment="1">
      <alignment horizontal="center" vertical="center"/>
    </xf>
    <xf numFmtId="198" fontId="3" fillId="3" borderId="1" xfId="2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/>
    </xf>
    <xf numFmtId="14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14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186" fontId="0" fillId="4" borderId="1" xfId="0" applyNumberFormat="1" applyFont="1" applyFill="1" applyBorder="1" applyAlignment="1">
      <alignment/>
    </xf>
    <xf numFmtId="186" fontId="0" fillId="4" borderId="1" xfId="0" applyNumberFormat="1" applyFill="1" applyBorder="1" applyAlignment="1">
      <alignment/>
    </xf>
    <xf numFmtId="186" fontId="15" fillId="4" borderId="1" xfId="0" applyNumberFormat="1" applyFont="1" applyFill="1" applyBorder="1" applyAlignment="1">
      <alignment/>
    </xf>
    <xf numFmtId="49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49" fontId="0" fillId="4" borderId="1" xfId="0" applyNumberFormat="1" applyFill="1" applyBorder="1" applyAlignment="1">
      <alignment/>
    </xf>
    <xf numFmtId="0" fontId="0" fillId="4" borderId="0" xfId="0" applyFill="1" applyAlignment="1">
      <alignment/>
    </xf>
    <xf numFmtId="14" fontId="15" fillId="4" borderId="3" xfId="0" applyNumberFormat="1" applyFont="1" applyFill="1" applyBorder="1" applyAlignment="1">
      <alignment/>
    </xf>
    <xf numFmtId="14" fontId="0" fillId="4" borderId="4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20" fillId="0" borderId="1" xfId="0" applyFont="1" applyFill="1" applyBorder="1" applyAlignment="1">
      <alignment horizontal="center" wrapText="1"/>
    </xf>
    <xf numFmtId="2" fontId="15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6" fontId="15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8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5" fillId="0" borderId="0" xfId="0" applyFont="1" applyAlignment="1">
      <alignment/>
    </xf>
    <xf numFmtId="4" fontId="15" fillId="0" borderId="1" xfId="0" applyNumberFormat="1" applyFont="1" applyFill="1" applyBorder="1" applyAlignment="1">
      <alignment horizontal="center"/>
    </xf>
    <xf numFmtId="8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6" fontId="15" fillId="0" borderId="1" xfId="0" applyNumberFormat="1" applyFont="1" applyFill="1" applyBorder="1" applyAlignment="1">
      <alignment horizontal="center"/>
    </xf>
    <xf numFmtId="8" fontId="15" fillId="0" borderId="1" xfId="0" applyNumberFormat="1" applyFont="1" applyFill="1" applyBorder="1" applyAlignment="1">
      <alignment/>
    </xf>
    <xf numFmtId="2" fontId="21" fillId="0" borderId="1" xfId="0" applyNumberFormat="1" applyFont="1" applyFill="1" applyBorder="1" applyAlignment="1">
      <alignment horizontal="right" wrapText="1"/>
    </xf>
    <xf numFmtId="2" fontId="21" fillId="0" borderId="1" xfId="0" applyNumberFormat="1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 applyAlignment="1">
      <alignment/>
    </xf>
    <xf numFmtId="0" fontId="15" fillId="4" borderId="1" xfId="0" applyFont="1" applyFill="1" applyBorder="1" applyAlignment="1">
      <alignment/>
    </xf>
    <xf numFmtId="14" fontId="15" fillId="4" borderId="1" xfId="0" applyNumberFormat="1" applyFont="1" applyFill="1" applyBorder="1" applyAlignment="1">
      <alignment/>
    </xf>
    <xf numFmtId="198" fontId="0" fillId="0" borderId="1" xfId="0" applyNumberFormat="1" applyBorder="1" applyAlignment="1">
      <alignment/>
    </xf>
    <xf numFmtId="198" fontId="3" fillId="3" borderId="1" xfId="2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E4">
      <selection activeCell="B21" sqref="B21"/>
    </sheetView>
  </sheetViews>
  <sheetFormatPr defaultColWidth="9.140625" defaultRowHeight="12.75"/>
  <cols>
    <col min="1" max="1" width="14.8515625" style="0" customWidth="1"/>
    <col min="2" max="2" width="38.8515625" style="0" customWidth="1"/>
    <col min="3" max="4" width="13.421875" style="0" customWidth="1"/>
    <col min="5" max="5" width="28.28125" style="0" customWidth="1"/>
    <col min="6" max="6" width="38.57421875" style="0" customWidth="1"/>
    <col min="7" max="7" width="24.421875" style="0" customWidth="1"/>
    <col min="8" max="8" width="17.8515625" style="0" customWidth="1"/>
  </cols>
  <sheetData>
    <row r="1" spans="1:8" ht="12.75">
      <c r="A1" s="97" t="s">
        <v>0</v>
      </c>
      <c r="B1" s="98"/>
      <c r="C1" s="98"/>
      <c r="D1" s="98"/>
      <c r="E1" s="98"/>
      <c r="F1" s="98"/>
      <c r="G1" s="98"/>
      <c r="H1" s="99"/>
    </row>
    <row r="2" spans="1:8" ht="12.75">
      <c r="A2" s="97" t="s">
        <v>1</v>
      </c>
      <c r="B2" s="98"/>
      <c r="C2" s="98"/>
      <c r="D2" s="98"/>
      <c r="E2" s="98"/>
      <c r="F2" s="98"/>
      <c r="G2" s="98"/>
      <c r="H2" s="99"/>
    </row>
    <row r="3" spans="1:8" ht="12.75">
      <c r="A3" s="97" t="s">
        <v>2</v>
      </c>
      <c r="B3" s="98"/>
      <c r="C3" s="98"/>
      <c r="D3" s="98"/>
      <c r="E3" s="98"/>
      <c r="F3" s="98"/>
      <c r="G3" s="98"/>
      <c r="H3" s="99"/>
    </row>
    <row r="4" spans="1:8" ht="12.75">
      <c r="A4" s="97" t="s">
        <v>6</v>
      </c>
      <c r="B4" s="98"/>
      <c r="C4" s="98"/>
      <c r="D4" s="98"/>
      <c r="E4" s="98"/>
      <c r="F4" s="98"/>
      <c r="G4" s="98"/>
      <c r="H4" s="99"/>
    </row>
    <row r="5" spans="1:8" ht="12.75">
      <c r="A5" s="55" t="s">
        <v>20</v>
      </c>
      <c r="B5" s="55" t="s">
        <v>23</v>
      </c>
      <c r="C5" s="55" t="s">
        <v>21</v>
      </c>
      <c r="D5" s="55" t="s">
        <v>35</v>
      </c>
      <c r="E5" s="55" t="s">
        <v>19</v>
      </c>
      <c r="F5" s="55" t="s">
        <v>38</v>
      </c>
      <c r="G5" s="55" t="s">
        <v>28</v>
      </c>
      <c r="H5" s="55" t="s">
        <v>67</v>
      </c>
    </row>
    <row r="6" spans="1:8" ht="12.75">
      <c r="A6" s="56">
        <v>40864</v>
      </c>
      <c r="B6" s="56" t="s">
        <v>51</v>
      </c>
      <c r="C6" s="59">
        <v>478</v>
      </c>
      <c r="D6" s="59" t="s">
        <v>52</v>
      </c>
      <c r="E6" s="59" t="s">
        <v>72</v>
      </c>
      <c r="F6" s="59" t="s">
        <v>68</v>
      </c>
      <c r="G6" s="59">
        <v>1640</v>
      </c>
      <c r="H6" s="59">
        <f>(117.73*1.21)</f>
        <v>142.4533</v>
      </c>
    </row>
    <row r="7" spans="1:8" ht="12.75">
      <c r="A7" s="56">
        <v>40864</v>
      </c>
      <c r="B7" s="56" t="s">
        <v>51</v>
      </c>
      <c r="C7" s="59">
        <v>478</v>
      </c>
      <c r="D7" s="59" t="s">
        <v>52</v>
      </c>
      <c r="E7" s="59" t="s">
        <v>73</v>
      </c>
      <c r="F7" s="59" t="s">
        <v>68</v>
      </c>
      <c r="G7" s="59">
        <v>1641</v>
      </c>
      <c r="H7" s="59">
        <f>(669.05*1.21)</f>
        <v>809.5504999999999</v>
      </c>
    </row>
    <row r="8" spans="1:8" ht="12.75">
      <c r="A8" s="56">
        <v>40864</v>
      </c>
      <c r="B8" s="56" t="s">
        <v>51</v>
      </c>
      <c r="C8" s="59">
        <v>478</v>
      </c>
      <c r="D8" s="59" t="s">
        <v>52</v>
      </c>
      <c r="E8" s="59" t="s">
        <v>74</v>
      </c>
      <c r="F8" s="59" t="s">
        <v>68</v>
      </c>
      <c r="G8" s="59">
        <v>1642</v>
      </c>
      <c r="H8" s="59">
        <f>(639.45*1.21)</f>
        <v>773.7345</v>
      </c>
    </row>
    <row r="9" spans="1:8" ht="12.75">
      <c r="A9" s="56">
        <v>40864</v>
      </c>
      <c r="B9" s="56" t="s">
        <v>51</v>
      </c>
      <c r="C9" s="59">
        <v>478</v>
      </c>
      <c r="D9" s="59" t="s">
        <v>52</v>
      </c>
      <c r="E9" s="59" t="s">
        <v>75</v>
      </c>
      <c r="F9" s="59" t="s">
        <v>68</v>
      </c>
      <c r="G9" s="59">
        <v>1643</v>
      </c>
      <c r="H9" s="59">
        <f>(636.58*1.21)</f>
        <v>770.2618</v>
      </c>
    </row>
    <row r="10" spans="1:8" ht="12.75">
      <c r="A10" s="56">
        <v>40864</v>
      </c>
      <c r="B10" s="56" t="s">
        <v>51</v>
      </c>
      <c r="C10" s="59">
        <v>478</v>
      </c>
      <c r="D10" s="59" t="s">
        <v>52</v>
      </c>
      <c r="E10" s="59" t="s">
        <v>76</v>
      </c>
      <c r="F10" s="59" t="s">
        <v>68</v>
      </c>
      <c r="G10" s="59">
        <v>1644</v>
      </c>
      <c r="H10" s="59">
        <f>(491.72*1.21)</f>
        <v>594.9812000000001</v>
      </c>
    </row>
    <row r="11" spans="1:8" ht="12.75">
      <c r="A11" s="94" t="s">
        <v>27</v>
      </c>
      <c r="B11" s="56"/>
      <c r="C11" s="59"/>
      <c r="D11" s="59"/>
      <c r="E11" s="59"/>
      <c r="F11" s="59"/>
      <c r="G11" s="59"/>
      <c r="H11" s="93">
        <f>SUM(H6:H10)</f>
        <v>3090.9813000000004</v>
      </c>
    </row>
    <row r="12" spans="1:8" ht="12.75">
      <c r="A12" s="97" t="s">
        <v>3</v>
      </c>
      <c r="B12" s="98"/>
      <c r="C12" s="98"/>
      <c r="D12" s="98"/>
      <c r="E12" s="98"/>
      <c r="F12" s="98"/>
      <c r="G12" s="98"/>
      <c r="H12" s="99"/>
    </row>
    <row r="13" spans="1:8" ht="12.75">
      <c r="A13" s="55" t="s">
        <v>20</v>
      </c>
      <c r="B13" s="55" t="s">
        <v>23</v>
      </c>
      <c r="C13" s="55" t="s">
        <v>21</v>
      </c>
      <c r="D13" s="55" t="s">
        <v>35</v>
      </c>
      <c r="E13" s="55" t="s">
        <v>19</v>
      </c>
      <c r="F13" s="55" t="s">
        <v>38</v>
      </c>
      <c r="G13" s="55" t="s">
        <v>28</v>
      </c>
      <c r="H13" s="55" t="s">
        <v>67</v>
      </c>
    </row>
    <row r="14" spans="1:8" ht="25.5">
      <c r="A14" s="58">
        <v>40718</v>
      </c>
      <c r="B14" s="56" t="s">
        <v>24</v>
      </c>
      <c r="C14" s="59" t="s">
        <v>26</v>
      </c>
      <c r="D14" s="59" t="s">
        <v>36</v>
      </c>
      <c r="E14" s="59" t="s">
        <v>25</v>
      </c>
      <c r="F14" s="64" t="s">
        <v>41</v>
      </c>
      <c r="G14" s="63" t="s">
        <v>30</v>
      </c>
      <c r="H14" s="60">
        <v>1986</v>
      </c>
    </row>
    <row r="15" spans="1:8" ht="12.75">
      <c r="A15" s="56">
        <v>40746</v>
      </c>
      <c r="B15" s="56" t="s">
        <v>24</v>
      </c>
      <c r="C15" s="57" t="s">
        <v>22</v>
      </c>
      <c r="D15" s="59" t="s">
        <v>36</v>
      </c>
      <c r="E15" s="57" t="s">
        <v>25</v>
      </c>
      <c r="F15" s="57" t="s">
        <v>39</v>
      </c>
      <c r="G15" s="63" t="s">
        <v>29</v>
      </c>
      <c r="H15" s="61">
        <v>200</v>
      </c>
    </row>
    <row r="16" spans="1:8" ht="12.75">
      <c r="A16" s="56">
        <v>40753</v>
      </c>
      <c r="B16" s="56" t="s">
        <v>24</v>
      </c>
      <c r="C16" s="57" t="s">
        <v>31</v>
      </c>
      <c r="D16" s="59" t="s">
        <v>36</v>
      </c>
      <c r="E16" s="57" t="s">
        <v>34</v>
      </c>
      <c r="F16" s="57" t="s">
        <v>39</v>
      </c>
      <c r="G16" s="65" t="s">
        <v>42</v>
      </c>
      <c r="H16" s="61">
        <v>200</v>
      </c>
    </row>
    <row r="17" spans="1:8" ht="12.75">
      <c r="A17" s="56">
        <v>40753</v>
      </c>
      <c r="B17" s="56" t="s">
        <v>24</v>
      </c>
      <c r="C17" s="57" t="s">
        <v>32</v>
      </c>
      <c r="D17" s="59" t="s">
        <v>36</v>
      </c>
      <c r="E17" s="57" t="s">
        <v>37</v>
      </c>
      <c r="F17" s="57" t="s">
        <v>39</v>
      </c>
      <c r="G17" s="65" t="s">
        <v>43</v>
      </c>
      <c r="H17" s="61">
        <v>200</v>
      </c>
    </row>
    <row r="18" spans="1:8" ht="12.75">
      <c r="A18" s="56">
        <v>40753</v>
      </c>
      <c r="B18" s="56" t="s">
        <v>24</v>
      </c>
      <c r="C18" s="57" t="s">
        <v>33</v>
      </c>
      <c r="D18" s="59" t="s">
        <v>36</v>
      </c>
      <c r="E18" s="57" t="s">
        <v>37</v>
      </c>
      <c r="F18" s="57" t="s">
        <v>40</v>
      </c>
      <c r="G18" s="65" t="s">
        <v>44</v>
      </c>
      <c r="H18" s="61">
        <v>1027.2</v>
      </c>
    </row>
    <row r="19" spans="1:8" ht="38.25">
      <c r="A19" s="56">
        <v>40785</v>
      </c>
      <c r="B19" s="56" t="s">
        <v>24</v>
      </c>
      <c r="C19" s="59" t="s">
        <v>45</v>
      </c>
      <c r="D19" s="59" t="s">
        <v>36</v>
      </c>
      <c r="E19" s="59" t="s">
        <v>46</v>
      </c>
      <c r="F19" s="64" t="s">
        <v>47</v>
      </c>
      <c r="G19" s="63" t="s">
        <v>59</v>
      </c>
      <c r="H19" s="61">
        <v>822</v>
      </c>
    </row>
    <row r="20" spans="1:8" ht="38.25">
      <c r="A20" s="56">
        <v>40786</v>
      </c>
      <c r="B20" s="56" t="s">
        <v>24</v>
      </c>
      <c r="C20" s="59" t="s">
        <v>48</v>
      </c>
      <c r="D20" s="59" t="s">
        <v>36</v>
      </c>
      <c r="E20" s="59" t="s">
        <v>49</v>
      </c>
      <c r="F20" s="64" t="s">
        <v>47</v>
      </c>
      <c r="G20" s="65" t="s">
        <v>58</v>
      </c>
      <c r="H20" s="61">
        <v>648</v>
      </c>
    </row>
    <row r="21" spans="1:8" ht="12.75">
      <c r="A21" s="56">
        <v>40844</v>
      </c>
      <c r="B21" s="56" t="s">
        <v>51</v>
      </c>
      <c r="C21" s="59">
        <v>420</v>
      </c>
      <c r="D21" s="59" t="s">
        <v>52</v>
      </c>
      <c r="E21" s="59" t="s">
        <v>53</v>
      </c>
      <c r="F21" s="64" t="s">
        <v>68</v>
      </c>
      <c r="G21" s="63" t="s">
        <v>60</v>
      </c>
      <c r="H21" s="61">
        <f>(117.73*1.21)</f>
        <v>142.4533</v>
      </c>
    </row>
    <row r="22" spans="1:8" ht="12.75">
      <c r="A22" s="56">
        <v>40844</v>
      </c>
      <c r="B22" s="56" t="s">
        <v>51</v>
      </c>
      <c r="C22" s="59">
        <v>420</v>
      </c>
      <c r="D22" s="59" t="s">
        <v>52</v>
      </c>
      <c r="E22" s="59" t="s">
        <v>53</v>
      </c>
      <c r="F22" s="64" t="s">
        <v>68</v>
      </c>
      <c r="G22" s="63" t="s">
        <v>61</v>
      </c>
      <c r="H22" s="61">
        <f>(60.4*1.21)</f>
        <v>73.084</v>
      </c>
    </row>
    <row r="23" spans="1:8" ht="12.75">
      <c r="A23" s="56">
        <v>40844</v>
      </c>
      <c r="B23" s="56" t="s">
        <v>51</v>
      </c>
      <c r="C23" s="59">
        <v>420</v>
      </c>
      <c r="D23" s="59" t="s">
        <v>52</v>
      </c>
      <c r="E23" s="59" t="s">
        <v>54</v>
      </c>
      <c r="F23" s="64" t="s">
        <v>68</v>
      </c>
      <c r="G23" s="63" t="s">
        <v>62</v>
      </c>
      <c r="H23" s="61">
        <f>413.19*1.21</f>
        <v>499.9599</v>
      </c>
    </row>
    <row r="24" spans="1:8" ht="12.75">
      <c r="A24" s="56">
        <v>40864</v>
      </c>
      <c r="B24" s="56" t="s">
        <v>51</v>
      </c>
      <c r="C24" s="59">
        <v>476</v>
      </c>
      <c r="D24" s="59" t="s">
        <v>52</v>
      </c>
      <c r="E24" s="59" t="s">
        <v>53</v>
      </c>
      <c r="F24" s="64" t="s">
        <v>68</v>
      </c>
      <c r="G24" s="63" t="s">
        <v>63</v>
      </c>
      <c r="H24" s="61">
        <f>(431.32*1.21)</f>
        <v>521.8972</v>
      </c>
    </row>
    <row r="25" spans="1:8" ht="12.75">
      <c r="A25" s="56">
        <v>40864</v>
      </c>
      <c r="B25" s="56" t="s">
        <v>51</v>
      </c>
      <c r="C25" s="59">
        <v>476</v>
      </c>
      <c r="D25" s="59" t="s">
        <v>52</v>
      </c>
      <c r="E25" s="59" t="s">
        <v>55</v>
      </c>
      <c r="F25" s="64" t="s">
        <v>68</v>
      </c>
      <c r="G25" s="63" t="s">
        <v>64</v>
      </c>
      <c r="H25" s="61">
        <f>(326.74*1.21)</f>
        <v>395.3554</v>
      </c>
    </row>
    <row r="26" spans="1:8" ht="12.75">
      <c r="A26" s="56">
        <v>40864</v>
      </c>
      <c r="B26" s="56" t="s">
        <v>51</v>
      </c>
      <c r="C26" s="59">
        <v>476</v>
      </c>
      <c r="D26" s="59" t="s">
        <v>52</v>
      </c>
      <c r="E26" s="59" t="s">
        <v>56</v>
      </c>
      <c r="F26" s="64" t="s">
        <v>68</v>
      </c>
      <c r="G26" s="63" t="s">
        <v>65</v>
      </c>
      <c r="H26" s="61">
        <f>(117.73*1.21)</f>
        <v>142.4533</v>
      </c>
    </row>
    <row r="27" spans="1:8" ht="12.75">
      <c r="A27" s="56">
        <v>40864</v>
      </c>
      <c r="B27" s="56" t="s">
        <v>51</v>
      </c>
      <c r="C27" s="59">
        <v>476</v>
      </c>
      <c r="D27" s="59" t="s">
        <v>52</v>
      </c>
      <c r="E27" s="59" t="s">
        <v>57</v>
      </c>
      <c r="F27" s="64" t="s">
        <v>68</v>
      </c>
      <c r="G27" s="63" t="s">
        <v>66</v>
      </c>
      <c r="H27" s="61">
        <f>(121.48*1.21)</f>
        <v>146.9908</v>
      </c>
    </row>
    <row r="28" spans="1:8" ht="12.75">
      <c r="A28" s="67" t="s">
        <v>27</v>
      </c>
      <c r="B28" s="68"/>
      <c r="C28" s="69"/>
      <c r="D28" s="66"/>
      <c r="E28" s="66"/>
      <c r="F28" s="66"/>
      <c r="G28" s="66"/>
      <c r="H28" s="62">
        <f>SUM(H14:H27)</f>
        <v>7005.3939</v>
      </c>
    </row>
    <row r="29" spans="1:8" ht="12.75">
      <c r="A29" s="97"/>
      <c r="B29" s="98"/>
      <c r="C29" s="98"/>
      <c r="D29" s="98"/>
      <c r="E29" s="98"/>
      <c r="F29" s="98"/>
      <c r="G29" s="98"/>
      <c r="H29" s="99"/>
    </row>
    <row r="30" spans="1:8" ht="12.75">
      <c r="A30" s="97" t="s">
        <v>5</v>
      </c>
      <c r="B30" s="98"/>
      <c r="C30" s="98"/>
      <c r="D30" s="98"/>
      <c r="E30" s="98"/>
      <c r="F30" s="98"/>
      <c r="G30" s="98"/>
      <c r="H30" s="99"/>
    </row>
    <row r="31" spans="1:8" ht="12.75">
      <c r="A31" s="55" t="s">
        <v>20</v>
      </c>
      <c r="B31" s="55" t="s">
        <v>23</v>
      </c>
      <c r="C31" s="55" t="s">
        <v>21</v>
      </c>
      <c r="D31" s="55" t="s">
        <v>35</v>
      </c>
      <c r="E31" s="55" t="s">
        <v>19</v>
      </c>
      <c r="F31" s="55" t="s">
        <v>38</v>
      </c>
      <c r="G31" s="55" t="s">
        <v>28</v>
      </c>
      <c r="H31" s="55" t="s">
        <v>67</v>
      </c>
    </row>
    <row r="32" spans="1:8" ht="12.75">
      <c r="A32" s="58">
        <v>40864</v>
      </c>
      <c r="B32" s="56" t="s">
        <v>51</v>
      </c>
      <c r="C32" s="59">
        <v>477</v>
      </c>
      <c r="D32" s="59" t="s">
        <v>52</v>
      </c>
      <c r="E32" s="59" t="s">
        <v>69</v>
      </c>
      <c r="F32" s="64" t="s">
        <v>68</v>
      </c>
      <c r="G32" s="59">
        <v>1557</v>
      </c>
      <c r="H32" s="59">
        <f>(147.93*1.21)</f>
        <v>178.99530000000001</v>
      </c>
    </row>
    <row r="33" spans="1:8" ht="12.75">
      <c r="A33" s="58">
        <v>40864</v>
      </c>
      <c r="B33" s="56" t="s">
        <v>51</v>
      </c>
      <c r="C33" s="59">
        <v>477</v>
      </c>
      <c r="D33" s="59" t="s">
        <v>52</v>
      </c>
      <c r="E33" s="59" t="s">
        <v>70</v>
      </c>
      <c r="F33" s="64" t="s">
        <v>68</v>
      </c>
      <c r="G33" s="59">
        <v>1638</v>
      </c>
      <c r="H33" s="59">
        <f>(235.46*1.21)</f>
        <v>284.9066</v>
      </c>
    </row>
    <row r="34" spans="1:8" ht="12.75">
      <c r="A34" s="58">
        <v>40864</v>
      </c>
      <c r="B34" s="56" t="s">
        <v>51</v>
      </c>
      <c r="C34" s="59">
        <v>477</v>
      </c>
      <c r="D34" s="59" t="s">
        <v>52</v>
      </c>
      <c r="E34" s="59" t="s">
        <v>71</v>
      </c>
      <c r="F34" s="64" t="s">
        <v>68</v>
      </c>
      <c r="G34" s="59">
        <v>1750</v>
      </c>
      <c r="H34" s="59">
        <f>(60.4*1.21)</f>
        <v>73.084</v>
      </c>
    </row>
    <row r="35" spans="1:8" ht="12.75">
      <c r="A35" s="59" t="s">
        <v>27</v>
      </c>
      <c r="B35" s="59"/>
      <c r="C35" s="59"/>
      <c r="D35" s="59"/>
      <c r="E35" s="59"/>
      <c r="F35" s="59"/>
      <c r="G35" s="59"/>
      <c r="H35" s="93">
        <f>SUM(H32:H34)</f>
        <v>536.9859000000001</v>
      </c>
    </row>
  </sheetData>
  <mergeCells count="7">
    <mergeCell ref="A12:H12"/>
    <mergeCell ref="A29:H29"/>
    <mergeCell ref="A30:H30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95" zoomScaleNormal="95" zoomScaleSheetLayoutView="50" workbookViewId="0" topLeftCell="A4">
      <selection activeCell="B9" sqref="B9:B12"/>
    </sheetView>
  </sheetViews>
  <sheetFormatPr defaultColWidth="9.140625" defaultRowHeight="12.75"/>
  <cols>
    <col min="1" max="1" width="10.7109375" style="1" customWidth="1"/>
    <col min="2" max="7" width="17.28125" style="2" customWidth="1"/>
    <col min="8" max="8" width="17.28125" style="1" customWidth="1"/>
    <col min="9" max="9" width="15.8515625" style="1" customWidth="1"/>
    <col min="10" max="16384" width="13.140625" style="1" customWidth="1"/>
  </cols>
  <sheetData>
    <row r="1" spans="1:12" ht="12.75" customHeight="1">
      <c r="A1" s="100" t="s">
        <v>16</v>
      </c>
      <c r="B1" s="101"/>
      <c r="C1" s="101"/>
      <c r="D1" s="101"/>
      <c r="E1" s="101"/>
      <c r="F1" s="101"/>
      <c r="G1" s="101"/>
      <c r="H1" s="101"/>
      <c r="I1" s="5"/>
      <c r="J1" s="5"/>
      <c r="K1" s="5"/>
      <c r="L1" s="38"/>
    </row>
    <row r="2" spans="1:11" ht="12.75" customHeight="1">
      <c r="A2" s="100" t="s">
        <v>17</v>
      </c>
      <c r="B2" s="101"/>
      <c r="C2" s="101"/>
      <c r="D2" s="101"/>
      <c r="E2" s="101"/>
      <c r="F2" s="101"/>
      <c r="G2" s="101"/>
      <c r="H2" s="101"/>
      <c r="I2" s="4"/>
      <c r="J2" s="4"/>
      <c r="K2" s="4"/>
    </row>
    <row r="3" spans="1:11" s="3" customFormat="1" ht="12.75" customHeight="1">
      <c r="A3" s="100" t="s">
        <v>18</v>
      </c>
      <c r="B3" s="100"/>
      <c r="C3" s="100"/>
      <c r="D3" s="100"/>
      <c r="E3" s="100"/>
      <c r="F3" s="100"/>
      <c r="G3" s="100"/>
      <c r="H3" s="100"/>
      <c r="I3" s="11"/>
      <c r="J3" s="11"/>
      <c r="K3" s="11"/>
    </row>
    <row r="4" spans="1:11" s="3" customFormat="1" ht="12.75" customHeight="1">
      <c r="A4" s="100" t="s">
        <v>50</v>
      </c>
      <c r="B4" s="100"/>
      <c r="C4" s="100"/>
      <c r="D4" s="100"/>
      <c r="E4" s="100"/>
      <c r="F4" s="100"/>
      <c r="G4" s="100"/>
      <c r="H4" s="100"/>
      <c r="I4" s="11"/>
      <c r="J4" s="11"/>
      <c r="K4" s="11"/>
    </row>
    <row r="5" spans="1:11" s="3" customFormat="1" ht="58.5" customHeight="1">
      <c r="A5" s="42" t="s">
        <v>9</v>
      </c>
      <c r="B5" s="42" t="s">
        <v>14</v>
      </c>
      <c r="C5" s="42" t="s">
        <v>13</v>
      </c>
      <c r="D5" s="42" t="s">
        <v>8</v>
      </c>
      <c r="E5" s="42" t="s">
        <v>7</v>
      </c>
      <c r="F5" s="42" t="s">
        <v>12</v>
      </c>
      <c r="G5" s="42" t="s">
        <v>11</v>
      </c>
      <c r="H5" s="42" t="s">
        <v>15</v>
      </c>
      <c r="I5" s="11"/>
      <c r="J5" s="11"/>
      <c r="K5" s="11"/>
    </row>
    <row r="6" spans="1:11" s="3" customFormat="1" ht="45" customHeight="1">
      <c r="A6" s="43" t="s">
        <v>0</v>
      </c>
      <c r="B6" s="46"/>
      <c r="C6" s="46"/>
      <c r="D6" s="48"/>
      <c r="E6" s="46"/>
      <c r="F6" s="47">
        <v>7083.34</v>
      </c>
      <c r="G6" s="51"/>
      <c r="H6" s="53">
        <f aca="true" t="shared" si="0" ref="H6:H12">F6-G6</f>
        <v>7083.34</v>
      </c>
      <c r="I6" s="37"/>
      <c r="J6" s="11"/>
      <c r="K6" s="11"/>
    </row>
    <row r="7" spans="1:11" s="3" customFormat="1" ht="45" customHeight="1">
      <c r="A7" s="43" t="s">
        <v>1</v>
      </c>
      <c r="B7" s="46"/>
      <c r="C7" s="46"/>
      <c r="D7" s="48"/>
      <c r="E7" s="48"/>
      <c r="F7" s="49">
        <v>14166.67</v>
      </c>
      <c r="G7" s="51"/>
      <c r="H7" s="53">
        <f t="shared" si="0"/>
        <v>14166.67</v>
      </c>
      <c r="I7" s="45"/>
      <c r="J7" s="11"/>
      <c r="K7" s="11"/>
    </row>
    <row r="8" spans="1:12" s="3" customFormat="1" ht="45" customHeight="1">
      <c r="A8" s="43" t="s">
        <v>2</v>
      </c>
      <c r="B8" s="46"/>
      <c r="C8" s="48"/>
      <c r="D8" s="48"/>
      <c r="E8" s="48"/>
      <c r="F8" s="47">
        <v>7083.34</v>
      </c>
      <c r="G8" s="51"/>
      <c r="H8" s="53">
        <f t="shared" si="0"/>
        <v>7083.34</v>
      </c>
      <c r="I8" s="45"/>
      <c r="J8" s="11"/>
      <c r="K8" s="11"/>
      <c r="L8" s="2"/>
    </row>
    <row r="9" spans="1:11" s="3" customFormat="1" ht="45" customHeight="1">
      <c r="A9" s="43" t="s">
        <v>6</v>
      </c>
      <c r="B9" s="96">
        <v>3090.98</v>
      </c>
      <c r="C9" s="48"/>
      <c r="D9" s="48"/>
      <c r="E9" s="48"/>
      <c r="F9" s="47">
        <v>14166.67</v>
      </c>
      <c r="G9" s="51">
        <f>B9</f>
        <v>3090.98</v>
      </c>
      <c r="H9" s="53">
        <f t="shared" si="0"/>
        <v>11075.69</v>
      </c>
      <c r="I9" s="45"/>
      <c r="J9" s="11"/>
      <c r="K9" s="11"/>
    </row>
    <row r="10" spans="1:9" s="11" customFormat="1" ht="45" customHeight="1">
      <c r="A10" s="43" t="s">
        <v>3</v>
      </c>
      <c r="B10" s="54">
        <v>7005.39</v>
      </c>
      <c r="C10" s="48"/>
      <c r="D10" s="48"/>
      <c r="E10" s="48"/>
      <c r="F10" s="49">
        <v>14166.67</v>
      </c>
      <c r="G10" s="51">
        <f>B10</f>
        <v>7005.39</v>
      </c>
      <c r="H10" s="53">
        <f t="shared" si="0"/>
        <v>7161.28</v>
      </c>
      <c r="I10" s="45"/>
    </row>
    <row r="11" spans="1:9" s="11" customFormat="1" ht="45" customHeight="1">
      <c r="A11" s="43" t="s">
        <v>4</v>
      </c>
      <c r="B11" s="54"/>
      <c r="C11" s="48"/>
      <c r="D11" s="48"/>
      <c r="E11" s="48"/>
      <c r="F11" s="49">
        <v>14166.67</v>
      </c>
      <c r="G11" s="51"/>
      <c r="H11" s="53">
        <f t="shared" si="0"/>
        <v>14166.67</v>
      </c>
      <c r="I11" s="39"/>
    </row>
    <row r="12" spans="1:11" s="3" customFormat="1" ht="45" customHeight="1">
      <c r="A12" s="43" t="s">
        <v>5</v>
      </c>
      <c r="B12" s="96">
        <v>536.99</v>
      </c>
      <c r="C12" s="48"/>
      <c r="D12" s="48"/>
      <c r="E12" s="48"/>
      <c r="F12" s="49">
        <v>14166.67</v>
      </c>
      <c r="G12" s="51">
        <f>B12</f>
        <v>536.99</v>
      </c>
      <c r="H12" s="53">
        <f t="shared" si="0"/>
        <v>13629.68</v>
      </c>
      <c r="I12" s="11"/>
      <c r="J12" s="11"/>
      <c r="K12" s="11"/>
    </row>
    <row r="13" spans="1:11" s="3" customFormat="1" ht="38.25" customHeight="1">
      <c r="A13" s="44" t="s">
        <v>10</v>
      </c>
      <c r="B13" s="50">
        <f aca="true" t="shared" si="1" ref="B13:H13">SUM(B6:B12)</f>
        <v>10633.36</v>
      </c>
      <c r="C13" s="50">
        <f t="shared" si="1"/>
        <v>0</v>
      </c>
      <c r="D13" s="50">
        <f t="shared" si="1"/>
        <v>0</v>
      </c>
      <c r="E13" s="50">
        <f t="shared" si="1"/>
        <v>0</v>
      </c>
      <c r="F13" s="49">
        <f t="shared" si="1"/>
        <v>85000.03</v>
      </c>
      <c r="G13" s="52"/>
      <c r="H13" s="53">
        <f t="shared" si="1"/>
        <v>74366.67</v>
      </c>
      <c r="I13" s="11"/>
      <c r="J13" s="11"/>
      <c r="K13" s="11"/>
    </row>
    <row r="14" spans="1:11" s="3" customFormat="1" ht="12.75" customHeight="1">
      <c r="A14" s="18"/>
      <c r="B14" s="8"/>
      <c r="C14" s="14"/>
      <c r="D14" s="15"/>
      <c r="E14" s="9"/>
      <c r="F14" s="10"/>
      <c r="G14" s="95"/>
      <c r="H14" s="40"/>
      <c r="I14" s="11"/>
      <c r="J14" s="11"/>
      <c r="K14" s="11"/>
    </row>
    <row r="15" spans="1:11" s="3" customFormat="1" ht="12.75" customHeight="1">
      <c r="A15" s="36"/>
      <c r="B15" s="15"/>
      <c r="C15" s="15"/>
      <c r="D15" s="15"/>
      <c r="E15" s="15"/>
      <c r="F15" s="10"/>
      <c r="G15" s="16"/>
      <c r="H15" s="40"/>
      <c r="I15" s="11"/>
      <c r="J15" s="11"/>
      <c r="K15" s="11"/>
    </row>
    <row r="16" spans="1:11" s="3" customFormat="1" ht="12.75" customHeight="1">
      <c r="A16" s="11"/>
      <c r="B16" s="15"/>
      <c r="C16" s="15"/>
      <c r="D16" s="15"/>
      <c r="E16" s="15"/>
      <c r="F16" s="10"/>
      <c r="G16" s="14"/>
      <c r="H16" s="40"/>
      <c r="I16" s="11"/>
      <c r="J16" s="11"/>
      <c r="K16" s="11"/>
    </row>
    <row r="17" spans="2:11" s="3" customFormat="1" ht="12.75" customHeight="1">
      <c r="B17" s="70"/>
      <c r="C17" s="92"/>
      <c r="D17" s="78"/>
      <c r="E17" s="70"/>
      <c r="F17" s="10"/>
      <c r="G17" s="9"/>
      <c r="H17" s="40"/>
      <c r="I17" s="11"/>
      <c r="J17" s="11"/>
      <c r="K17" s="11"/>
    </row>
    <row r="18" spans="1:11" s="3" customFormat="1" ht="12.75" customHeight="1">
      <c r="A18" s="18"/>
      <c r="B18" s="79"/>
      <c r="C18" s="75"/>
      <c r="D18" s="78"/>
      <c r="E18" s="80"/>
      <c r="F18" s="19"/>
      <c r="G18" s="20"/>
      <c r="H18" s="40"/>
      <c r="I18" s="11"/>
      <c r="J18" s="11"/>
      <c r="K18" s="11"/>
    </row>
    <row r="19" spans="1:11" s="3" customFormat="1" ht="12.75" customHeight="1">
      <c r="A19" s="18"/>
      <c r="B19" s="79"/>
      <c r="C19" s="75"/>
      <c r="D19" s="78"/>
      <c r="E19" s="80"/>
      <c r="F19" s="21"/>
      <c r="G19" s="16"/>
      <c r="H19" s="40"/>
      <c r="I19" s="11"/>
      <c r="J19" s="11"/>
      <c r="K19" s="11"/>
    </row>
    <row r="20" spans="1:11" s="3" customFormat="1" ht="12.75" customHeight="1">
      <c r="A20" s="18"/>
      <c r="B20" s="79"/>
      <c r="C20" s="75"/>
      <c r="D20" s="78"/>
      <c r="E20" s="80"/>
      <c r="F20" s="17"/>
      <c r="G20" s="16"/>
      <c r="H20" s="40"/>
      <c r="I20" s="11"/>
      <c r="J20" s="11"/>
      <c r="K20" s="11"/>
    </row>
    <row r="21" spans="1:11" s="3" customFormat="1" ht="12.75" customHeight="1">
      <c r="A21" s="18"/>
      <c r="B21" s="79"/>
      <c r="C21" s="75"/>
      <c r="D21" s="78"/>
      <c r="E21" s="80"/>
      <c r="F21" s="17"/>
      <c r="G21" s="16"/>
      <c r="H21" s="40"/>
      <c r="I21" s="11"/>
      <c r="J21" s="11"/>
      <c r="K21" s="11"/>
    </row>
    <row r="22" spans="1:11" s="3" customFormat="1" ht="12.75" customHeight="1">
      <c r="A22" s="18"/>
      <c r="B22" s="79"/>
      <c r="C22" s="75"/>
      <c r="D22" s="81"/>
      <c r="E22" s="82"/>
      <c r="F22" s="17"/>
      <c r="G22" s="16"/>
      <c r="H22" s="40"/>
      <c r="I22" s="11"/>
      <c r="J22" s="11"/>
      <c r="K22" s="11"/>
    </row>
    <row r="23" spans="1:11" s="3" customFormat="1" ht="12.75" customHeight="1">
      <c r="A23" s="18"/>
      <c r="B23" s="79"/>
      <c r="C23" s="91"/>
      <c r="D23" s="83"/>
      <c r="E23" s="82"/>
      <c r="F23" s="17"/>
      <c r="G23" s="16"/>
      <c r="H23" s="40"/>
      <c r="I23" s="11"/>
      <c r="J23" s="11"/>
      <c r="K23" s="11"/>
    </row>
    <row r="24" spans="1:8" s="4" customFormat="1" ht="12.75" customHeight="1">
      <c r="A24" s="24"/>
      <c r="B24" s="84"/>
      <c r="C24" s="85"/>
      <c r="D24" s="78"/>
      <c r="E24" s="85"/>
      <c r="F24" s="26"/>
      <c r="G24" s="25"/>
      <c r="H24" s="41"/>
    </row>
    <row r="25" spans="1:8" s="4" customFormat="1" ht="12.75" customHeight="1">
      <c r="A25" s="27"/>
      <c r="B25" s="86"/>
      <c r="C25" s="87"/>
      <c r="D25" s="78"/>
      <c r="E25" s="87"/>
      <c r="F25" s="28"/>
      <c r="G25" s="29"/>
      <c r="H25" s="6"/>
    </row>
    <row r="26" spans="1:8" s="4" customFormat="1" ht="12.75" customHeight="1">
      <c r="A26" s="27"/>
      <c r="B26" s="73"/>
      <c r="C26" s="88"/>
      <c r="D26" s="79"/>
      <c r="E26" s="85"/>
      <c r="F26" s="22"/>
      <c r="G26" s="12"/>
      <c r="H26" s="6"/>
    </row>
    <row r="27" spans="1:8" s="4" customFormat="1" ht="12.75" customHeight="1">
      <c r="A27" s="27"/>
      <c r="B27" s="71"/>
      <c r="C27" s="89"/>
      <c r="D27" s="75"/>
      <c r="E27" s="73"/>
      <c r="F27" s="30"/>
      <c r="G27" s="23"/>
      <c r="H27" s="6"/>
    </row>
    <row r="28" spans="1:8" s="4" customFormat="1" ht="12.75" customHeight="1">
      <c r="A28" s="31"/>
      <c r="B28" s="74"/>
      <c r="C28" s="90"/>
      <c r="D28" s="91"/>
      <c r="E28" s="71"/>
      <c r="F28" s="7"/>
      <c r="H28" s="6"/>
    </row>
    <row r="29" spans="1:8" s="4" customFormat="1" ht="12.75" customHeight="1">
      <c r="A29" s="31"/>
      <c r="B29" s="72"/>
      <c r="C29" s="90"/>
      <c r="D29" s="78"/>
      <c r="E29" s="73"/>
      <c r="F29" s="7"/>
      <c r="H29" s="6"/>
    </row>
    <row r="30" spans="1:8" s="4" customFormat="1" ht="12.75" customHeight="1">
      <c r="A30" s="31"/>
      <c r="B30" s="74"/>
      <c r="C30" s="90"/>
      <c r="D30" s="78"/>
      <c r="E30" s="73"/>
      <c r="F30" s="7"/>
      <c r="G30" s="32"/>
      <c r="H30" s="6"/>
    </row>
    <row r="31" spans="1:8" s="4" customFormat="1" ht="12.75" customHeight="1">
      <c r="A31" s="31"/>
      <c r="B31" s="75"/>
      <c r="C31" s="90"/>
      <c r="D31" s="78"/>
      <c r="E31" s="73"/>
      <c r="G31" s="32"/>
      <c r="H31" s="6"/>
    </row>
    <row r="32" spans="1:8" s="4" customFormat="1" ht="12.75" customHeight="1">
      <c r="A32" s="31"/>
      <c r="B32" s="74"/>
      <c r="C32" s="90"/>
      <c r="D32" s="91"/>
      <c r="E32" s="71"/>
      <c r="F32" s="7"/>
      <c r="G32" s="32"/>
      <c r="H32" s="6"/>
    </row>
    <row r="33" spans="1:7" ht="12.75" customHeight="1">
      <c r="A33" s="33"/>
      <c r="B33" s="76"/>
      <c r="C33" s="76"/>
      <c r="D33" s="76"/>
      <c r="E33" s="76"/>
      <c r="F33" s="13"/>
      <c r="G33" s="13"/>
    </row>
    <row r="34" spans="1:7" ht="12.75" customHeight="1">
      <c r="A34" s="34"/>
      <c r="B34" s="77"/>
      <c r="C34" s="76"/>
      <c r="D34" s="81"/>
      <c r="E34" s="76"/>
      <c r="F34" s="35"/>
      <c r="G34" s="13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</sheetData>
  <mergeCells count="4">
    <mergeCell ref="A1:H1"/>
    <mergeCell ref="A4:H4"/>
    <mergeCell ref="A2:H2"/>
    <mergeCell ref="A3:H3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maurizio.delucchi</dc:creator>
  <cp:keywords/>
  <dc:description/>
  <cp:lastModifiedBy>Francesco Galletti</cp:lastModifiedBy>
  <cp:lastPrinted>2011-09-02T08:25:44Z</cp:lastPrinted>
  <dcterms:created xsi:type="dcterms:W3CDTF">2006-05-12T08:26:28Z</dcterms:created>
  <dcterms:modified xsi:type="dcterms:W3CDTF">2011-12-15T13:35:29Z</dcterms:modified>
  <cp:category/>
  <cp:version/>
  <cp:contentType/>
  <cp:contentStatus/>
</cp:coreProperties>
</file>